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6225" activeTab="3"/>
  </bookViews>
  <sheets>
    <sheet name="main pipe pressure loss" sheetId="1" r:id="rId1"/>
    <sheet name="lateral pressure loss" sheetId="2" r:id="rId2"/>
    <sheet name="PVC diameters" sheetId="3" r:id="rId3"/>
    <sheet name="polyethylene diameters" sheetId="4" r:id="rId4"/>
  </sheets>
  <definedNames>
    <definedName name="_xlnm.Print_Area" localSheetId="0">'main pipe pressure loss'!$A$7:$L$29</definedName>
  </definedNames>
  <calcPr fullCalcOnLoad="1"/>
</workbook>
</file>

<file path=xl/sharedStrings.xml><?xml version="1.0" encoding="utf-8"?>
<sst xmlns="http://schemas.openxmlformats.org/spreadsheetml/2006/main" count="110" uniqueCount="48">
  <si>
    <t>Pressure (psi) Loss per 100 ft of Pipe Length  (Hazen Williams Equation c=120)</t>
  </si>
  <si>
    <t xml:space="preserve"> ----------------------------------------------- flow rate (gal/min) --------------------------------------------------------------------</t>
  </si>
  <si>
    <t>Pipe Diam. (in)</t>
  </si>
  <si>
    <t>--</t>
  </si>
  <si>
    <t>nozzle flow rate (gpm)</t>
  </si>
  <si>
    <t>head spacing (ft)</t>
  </si>
  <si>
    <t>number of heads</t>
  </si>
  <si>
    <t>lateral diameter (in)</t>
  </si>
  <si>
    <t>Pressure loss (psi)</t>
  </si>
  <si>
    <t>Lateral flow rate (gpm)</t>
  </si>
  <si>
    <t xml:space="preserve">   ----------------------------------------------- flow rate (gal/min) ----------------------------------------------</t>
  </si>
  <si>
    <t>Schedule 40</t>
  </si>
  <si>
    <t>Nominal Inside Diameter</t>
  </si>
  <si>
    <t>Outside Diameter</t>
  </si>
  <si>
    <t>Minimum Wall Thickness</t>
  </si>
  <si>
    <t>Weight</t>
  </si>
  <si>
    <t>(inches)</t>
  </si>
  <si>
    <t>(lb/ft)</t>
  </si>
  <si>
    <t>PVC</t>
  </si>
  <si>
    <t>CPVC</t>
  </si>
  <si>
    <r>
      <t xml:space="preserve">PVC and CPVC Pipes - </t>
    </r>
    <r>
      <rPr>
        <b/>
        <sz val="11"/>
        <color indexed="8"/>
        <rFont val="Arial"/>
        <family val="2"/>
      </rPr>
      <t>Schedule 80</t>
    </r>
  </si>
  <si>
    <t>Nominal Pipe Size</t>
  </si>
  <si>
    <t>Drip Hose US Dimensions (inches)</t>
  </si>
  <si>
    <t>Tubing #</t>
  </si>
  <si>
    <t>Size (commonly called)</t>
  </si>
  <si>
    <t>Inner Diameter</t>
  </si>
  <si>
    <t>Outer Diameter</t>
  </si>
  <si>
    <t>Wall Thickness</t>
  </si>
  <si>
    <t>Compression Fitting Ring Color</t>
  </si>
  <si>
    <t>1/8"</t>
  </si>
  <si>
    <t>n/a</t>
  </si>
  <si>
    <t>7/32"</t>
  </si>
  <si>
    <t>1/4"</t>
  </si>
  <si>
    <t>Orange</t>
  </si>
  <si>
    <t>5/16"</t>
  </si>
  <si>
    <t>Grey</t>
  </si>
  <si>
    <t>11/32"</t>
  </si>
  <si>
    <t>3/8"</t>
  </si>
  <si>
    <t>Red</t>
  </si>
  <si>
    <t>1/2"</t>
  </si>
  <si>
    <t>Yellow</t>
  </si>
  <si>
    <t>Raindrip 1/2"</t>
  </si>
  <si>
    <t>Green</t>
  </si>
  <si>
    <t>1/2" or 5/8"</t>
  </si>
  <si>
    <t>Black</t>
  </si>
  <si>
    <t>Blue</t>
  </si>
  <si>
    <t>3/4"</t>
  </si>
  <si>
    <t>1"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</si>
</sst>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thick">
        <color rgb="FFC0C0C0"/>
      </top>
      <bottom>
        <color indexed="63"/>
      </bottom>
    </border>
    <border>
      <left style="thick">
        <color rgb="FFC0C0C0"/>
      </left>
      <right style="medium">
        <color rgb="FFCCCCCC"/>
      </right>
      <top>
        <color indexed="63"/>
      </top>
      <bottom>
        <color indexed="63"/>
      </bottom>
    </border>
    <border>
      <left style="thick">
        <color rgb="FFC0C0C0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0C0C0"/>
      </bottom>
    </border>
    <border>
      <left style="medium">
        <color rgb="FFCCCCCC"/>
      </left>
      <right style="thick">
        <color rgb="FFC0C0C0"/>
      </right>
      <top style="medium">
        <color rgb="FFCCCCCC"/>
      </top>
      <bottom style="thick">
        <color rgb="FFC0C0C0"/>
      </bottom>
    </border>
    <border>
      <left style="thick">
        <color rgb="FFC0C0C0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thick">
        <color rgb="FFC0C0C0"/>
      </right>
      <top>
        <color indexed="63"/>
      </top>
      <bottom style="thick">
        <color rgb="FFC0C0C0"/>
      </bottom>
    </border>
    <border>
      <left style="medium">
        <color rgb="FFCCCCCC"/>
      </left>
      <right>
        <color indexed="63"/>
      </right>
      <top style="thick">
        <color rgb="FFC0C0C0"/>
      </top>
      <bottom>
        <color indexed="63"/>
      </bottom>
    </border>
    <border>
      <left>
        <color indexed="63"/>
      </left>
      <right style="medium">
        <color rgb="FFCCCCCC"/>
      </right>
      <top style="thick">
        <color rgb="FFC0C0C0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ck">
        <color rgb="FFC0C0C0"/>
      </left>
      <right>
        <color indexed="63"/>
      </right>
      <top style="thick">
        <color rgb="FFC0C0C0"/>
      </top>
      <bottom style="medium">
        <color rgb="FFCCCCCC"/>
      </bottom>
    </border>
    <border>
      <left>
        <color indexed="63"/>
      </left>
      <right>
        <color indexed="63"/>
      </right>
      <top style="thick">
        <color rgb="FFC0C0C0"/>
      </top>
      <bottom style="medium">
        <color rgb="FFCCCCCC"/>
      </bottom>
    </border>
    <border>
      <left>
        <color indexed="63"/>
      </left>
      <right style="thick">
        <color rgb="FFC0C0C0"/>
      </right>
      <top style="thick">
        <color rgb="FFC0C0C0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thick">
        <color rgb="FFC0C0C0"/>
      </right>
      <top style="medium">
        <color rgb="FFCCCCCC"/>
      </top>
      <bottom>
        <color indexed="63"/>
      </bottom>
    </border>
    <border>
      <left>
        <color indexed="63"/>
      </left>
      <right style="thick">
        <color rgb="FFC0C0C0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64" fontId="4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 quotePrefix="1">
      <alignment/>
    </xf>
    <xf numFmtId="0" fontId="4" fillId="35" borderId="11" xfId="0" applyFont="1" applyFill="1" applyBorder="1" applyAlignment="1">
      <alignment/>
    </xf>
    <xf numFmtId="164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 quotePrefix="1">
      <alignment horizontal="center"/>
    </xf>
    <xf numFmtId="0" fontId="4" fillId="0" borderId="12" xfId="0" applyFont="1" applyBorder="1" applyAlignment="1">
      <alignment/>
    </xf>
    <xf numFmtId="2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164" fontId="4" fillId="36" borderId="0" xfId="0" applyNumberFormat="1" applyFont="1" applyFill="1" applyAlignment="1">
      <alignment horizontal="center"/>
    </xf>
    <xf numFmtId="164" fontId="4" fillId="37" borderId="0" xfId="0" applyNumberFormat="1" applyFont="1" applyFill="1" applyAlignment="1">
      <alignment horizontal="center"/>
    </xf>
    <xf numFmtId="164" fontId="9" fillId="36" borderId="0" xfId="0" applyNumberFormat="1" applyFont="1" applyFill="1" applyAlignment="1">
      <alignment horizontal="center"/>
    </xf>
    <xf numFmtId="164" fontId="4" fillId="38" borderId="0" xfId="0" applyNumberFormat="1" applyFont="1" applyFill="1" applyAlignment="1">
      <alignment horizontal="center"/>
    </xf>
    <xf numFmtId="0" fontId="30" fillId="0" borderId="0" xfId="57">
      <alignment/>
      <protection/>
    </xf>
    <xf numFmtId="0" fontId="47" fillId="0" borderId="14" xfId="57" applyFont="1" applyBorder="1" applyAlignment="1">
      <alignment horizontal="center" wrapText="1"/>
      <protection/>
    </xf>
    <xf numFmtId="0" fontId="48" fillId="0" borderId="15" xfId="57" applyFont="1" applyBorder="1" applyAlignment="1">
      <alignment horizontal="center" wrapText="1"/>
      <protection/>
    </xf>
    <xf numFmtId="0" fontId="48" fillId="0" borderId="16" xfId="57" applyFont="1" applyBorder="1" applyAlignment="1">
      <alignment horizontal="center" wrapText="1"/>
      <protection/>
    </xf>
    <xf numFmtId="0" fontId="47" fillId="0" borderId="17" xfId="57" applyFont="1" applyBorder="1" applyAlignment="1">
      <alignment horizontal="center" wrapText="1"/>
      <protection/>
    </xf>
    <xf numFmtId="0" fontId="47" fillId="0" borderId="18" xfId="57" applyFont="1" applyBorder="1" applyAlignment="1">
      <alignment horizontal="center" wrapText="1"/>
      <protection/>
    </xf>
    <xf numFmtId="0" fontId="48" fillId="0" borderId="19" xfId="57" applyFont="1" applyBorder="1" applyAlignment="1">
      <alignment horizontal="center" wrapText="1"/>
      <protection/>
    </xf>
    <xf numFmtId="0" fontId="48" fillId="0" borderId="20" xfId="57" applyFont="1" applyBorder="1" applyAlignment="1">
      <alignment horizontal="center" wrapText="1"/>
      <protection/>
    </xf>
    <xf numFmtId="0" fontId="47" fillId="0" borderId="21" xfId="57" applyFont="1" applyBorder="1" applyAlignment="1">
      <alignment horizontal="center" wrapText="1"/>
      <protection/>
    </xf>
    <xf numFmtId="0" fontId="47" fillId="0" borderId="22" xfId="57" applyFont="1" applyBorder="1" applyAlignment="1">
      <alignment horizontal="center" wrapText="1"/>
      <protection/>
    </xf>
    <xf numFmtId="12" fontId="47" fillId="0" borderId="22" xfId="57" applyNumberFormat="1" applyFont="1" applyBorder="1" applyAlignment="1">
      <alignment horizontal="center" wrapText="1"/>
      <protection/>
    </xf>
    <xf numFmtId="0" fontId="47" fillId="0" borderId="23" xfId="57" applyFont="1" applyBorder="1" applyAlignment="1">
      <alignment horizontal="center" wrapText="1"/>
      <protection/>
    </xf>
    <xf numFmtId="0" fontId="47" fillId="0" borderId="24" xfId="57" applyFont="1" applyBorder="1" applyAlignment="1">
      <alignment horizontal="center" wrapText="1"/>
      <protection/>
    </xf>
    <xf numFmtId="0" fontId="47" fillId="0" borderId="25" xfId="57" applyFont="1" applyBorder="1" applyAlignment="1">
      <alignment horizontal="center" wrapText="1"/>
      <protection/>
    </xf>
    <xf numFmtId="0" fontId="47" fillId="0" borderId="26" xfId="57" applyFont="1" applyBorder="1" applyAlignment="1">
      <alignment horizontal="center" wrapText="1"/>
      <protection/>
    </xf>
    <xf numFmtId="0" fontId="30" fillId="0" borderId="27" xfId="57" applyBorder="1">
      <alignment/>
      <protection/>
    </xf>
    <xf numFmtId="2" fontId="47" fillId="0" borderId="22" xfId="57" applyNumberFormat="1" applyFont="1" applyBorder="1" applyAlignment="1">
      <alignment horizontal="center" wrapText="1"/>
      <protection/>
    </xf>
    <xf numFmtId="16" fontId="0" fillId="0" borderId="0" xfId="0" applyNumberFormat="1" applyAlignment="1" quotePrefix="1">
      <alignment/>
    </xf>
    <xf numFmtId="0" fontId="47" fillId="0" borderId="28" xfId="57" applyFont="1" applyBorder="1" applyAlignment="1">
      <alignment horizontal="center" wrapText="1"/>
      <protection/>
    </xf>
    <xf numFmtId="0" fontId="47" fillId="0" borderId="29" xfId="57" applyFont="1" applyBorder="1" applyAlignment="1">
      <alignment horizontal="center" wrapText="1"/>
      <protection/>
    </xf>
    <xf numFmtId="0" fontId="48" fillId="0" borderId="30" xfId="57" applyFont="1" applyBorder="1" applyAlignment="1">
      <alignment horizontal="center" wrapText="1"/>
      <protection/>
    </xf>
    <xf numFmtId="0" fontId="48" fillId="0" borderId="31" xfId="57" applyFont="1" applyBorder="1" applyAlignment="1">
      <alignment horizontal="center" wrapText="1"/>
      <protection/>
    </xf>
    <xf numFmtId="0" fontId="47" fillId="0" borderId="32" xfId="57" applyFont="1" applyBorder="1" applyAlignment="1">
      <alignment horizontal="center" wrapText="1"/>
      <protection/>
    </xf>
    <xf numFmtId="0" fontId="47" fillId="0" borderId="33" xfId="57" applyFont="1" applyBorder="1" applyAlignment="1">
      <alignment horizontal="center" wrapText="1"/>
      <protection/>
    </xf>
    <xf numFmtId="0" fontId="47" fillId="0" borderId="34" xfId="57" applyFont="1" applyBorder="1" applyAlignment="1">
      <alignment horizontal="center" wrapText="1"/>
      <protection/>
    </xf>
    <xf numFmtId="0" fontId="47" fillId="0" borderId="35" xfId="57" applyFont="1" applyBorder="1" applyAlignment="1">
      <alignment horizontal="center" wrapText="1"/>
      <protection/>
    </xf>
    <xf numFmtId="0" fontId="47" fillId="0" borderId="36" xfId="57" applyFont="1" applyBorder="1" applyAlignment="1">
      <alignment horizontal="center" wrapText="1"/>
      <protection/>
    </xf>
    <xf numFmtId="0" fontId="48" fillId="0" borderId="37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4"/>
  <sheetViews>
    <sheetView zoomScalePageLayoutView="0" workbookViewId="0" topLeftCell="A4">
      <selection activeCell="Q27" sqref="Q27"/>
    </sheetView>
  </sheetViews>
  <sheetFormatPr defaultColWidth="8.421875" defaultRowHeight="12.75"/>
  <cols>
    <col min="1" max="1" width="13.57421875" style="0" customWidth="1"/>
    <col min="2" max="12" width="6.7109375" style="0" customWidth="1"/>
    <col min="13" max="13" width="8.421875" style="0" bestFit="1" customWidth="1"/>
  </cols>
  <sheetData>
    <row r="7" ht="12.75">
      <c r="D7" s="1" t="s">
        <v>0</v>
      </c>
    </row>
    <row r="9" ht="12.75">
      <c r="C9" s="2" t="s">
        <v>1</v>
      </c>
    </row>
    <row r="10" spans="1:12" ht="12.75">
      <c r="A10" s="4" t="s">
        <v>2</v>
      </c>
      <c r="B10" s="22"/>
      <c r="C10" s="8">
        <v>25</v>
      </c>
      <c r="D10" s="8">
        <v>50</v>
      </c>
      <c r="E10" s="8">
        <v>300</v>
      </c>
      <c r="F10" s="8">
        <v>600</v>
      </c>
      <c r="G10" s="8">
        <v>1000</v>
      </c>
      <c r="H10" s="8">
        <v>1200</v>
      </c>
      <c r="I10" s="8">
        <v>1400</v>
      </c>
      <c r="J10" s="8">
        <v>1600</v>
      </c>
      <c r="K10" s="8">
        <v>1800</v>
      </c>
      <c r="L10" s="8">
        <v>2000</v>
      </c>
    </row>
    <row r="11" spans="1:15" ht="12.75">
      <c r="A11" s="5">
        <v>2</v>
      </c>
      <c r="B11" s="10"/>
      <c r="C11" s="6">
        <f aca="true" t="shared" si="0" ref="C11:D18">(1060*0.4335*(C$10/120)^1.852)/$A11^4.87</f>
        <v>0.8602409582571939</v>
      </c>
      <c r="D11" s="6">
        <f t="shared" si="0"/>
        <v>3.1054723624803824</v>
      </c>
      <c r="E11" s="7" t="s">
        <v>3</v>
      </c>
      <c r="F11" s="7" t="s">
        <v>3</v>
      </c>
      <c r="G11" s="7" t="s">
        <v>3</v>
      </c>
      <c r="H11" s="7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3"/>
      <c r="N11" s="3"/>
      <c r="O11" s="3"/>
    </row>
    <row r="12" spans="1:15" ht="12.75">
      <c r="A12" s="5">
        <v>4</v>
      </c>
      <c r="B12" s="10"/>
      <c r="C12" s="6">
        <f t="shared" si="0"/>
        <v>0.029417383193354688</v>
      </c>
      <c r="D12" s="6">
        <f t="shared" si="0"/>
        <v>0.1061968389281747</v>
      </c>
      <c r="E12" s="6">
        <f aca="true" t="shared" si="1" ref="E12:F18">(1060*0.4335*(E$10/120)^1.852)/$A12^4.87</f>
        <v>2.93256539423618</v>
      </c>
      <c r="F12" s="6">
        <f t="shared" si="1"/>
        <v>10.586569606517195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3"/>
      <c r="N12" s="3"/>
      <c r="O12" s="3"/>
    </row>
    <row r="13" spans="1:15" ht="12.75">
      <c r="A13" s="5">
        <v>5</v>
      </c>
      <c r="B13" s="10"/>
      <c r="C13" s="6">
        <f t="shared" si="0"/>
        <v>0.009923212105043261</v>
      </c>
      <c r="D13" s="6">
        <f t="shared" si="0"/>
        <v>0.03582282457426215</v>
      </c>
      <c r="E13" s="6">
        <f t="shared" si="1"/>
        <v>0.9892269556283695</v>
      </c>
      <c r="F13" s="6">
        <f t="shared" si="1"/>
        <v>3.5711121883201917</v>
      </c>
      <c r="G13" s="6">
        <f aca="true" t="shared" si="2" ref="G13:I18">(1060*0.4335*(G$10/120)^1.852)/$A13^4.87</f>
        <v>9.197448786956768</v>
      </c>
      <c r="H13" s="6">
        <f t="shared" si="2"/>
        <v>12.891725391235704</v>
      </c>
      <c r="I13" s="6">
        <f t="shared" si="2"/>
        <v>17.1512785534644</v>
      </c>
      <c r="J13" s="7" t="s">
        <v>3</v>
      </c>
      <c r="K13" s="7" t="s">
        <v>3</v>
      </c>
      <c r="L13" s="7" t="s">
        <v>3</v>
      </c>
      <c r="M13" s="3"/>
      <c r="N13" s="3"/>
      <c r="O13" s="3"/>
    </row>
    <row r="14" spans="1:15" ht="12.75">
      <c r="A14" s="5">
        <v>6</v>
      </c>
      <c r="B14" s="10"/>
      <c r="C14" s="6">
        <f t="shared" si="0"/>
        <v>0.004083566252848092</v>
      </c>
      <c r="D14" s="6">
        <f t="shared" si="0"/>
        <v>0.014741686055345734</v>
      </c>
      <c r="E14" s="6">
        <f t="shared" si="1"/>
        <v>0.4070832881178303</v>
      </c>
      <c r="F14" s="6">
        <f t="shared" si="1"/>
        <v>1.4695718546565584</v>
      </c>
      <c r="G14" s="6">
        <f t="shared" si="2"/>
        <v>3.784902618339381</v>
      </c>
      <c r="H14" s="6">
        <f t="shared" si="2"/>
        <v>5.30515867154343</v>
      </c>
      <c r="I14" s="6">
        <f t="shared" si="2"/>
        <v>7.058035397482732</v>
      </c>
      <c r="J14" s="6">
        <f aca="true" t="shared" si="3" ref="J14:L18">(1060*0.4335*(J$10/120)^1.852)/$A14^4.87</f>
        <v>9.038261822184625</v>
      </c>
      <c r="K14" s="6">
        <f t="shared" si="3"/>
        <v>11.241373805049317</v>
      </c>
      <c r="L14" s="6">
        <f t="shared" si="3"/>
        <v>13.663509465702994</v>
      </c>
      <c r="M14" s="3"/>
      <c r="N14" s="3"/>
      <c r="O14" s="3"/>
    </row>
    <row r="15" spans="1:15" ht="12.75">
      <c r="A15" s="5">
        <v>7</v>
      </c>
      <c r="B15" s="10"/>
      <c r="C15" s="6">
        <f t="shared" si="0"/>
        <v>0.0019275637068466953</v>
      </c>
      <c r="D15" s="6">
        <f t="shared" si="0"/>
        <v>0.006958510590637284</v>
      </c>
      <c r="E15" s="6">
        <f t="shared" si="1"/>
        <v>0.19215531798767074</v>
      </c>
      <c r="F15" s="6">
        <f t="shared" si="1"/>
        <v>0.6936812570785893</v>
      </c>
      <c r="G15" s="6">
        <f t="shared" si="2"/>
        <v>1.7865856629537133</v>
      </c>
      <c r="H15" s="6">
        <f t="shared" si="2"/>
        <v>2.504191356561921</v>
      </c>
      <c r="I15" s="6">
        <f t="shared" si="2"/>
        <v>3.331600868319033</v>
      </c>
      <c r="J15" s="6">
        <f t="shared" si="3"/>
        <v>4.26632614305456</v>
      </c>
      <c r="K15" s="6">
        <f t="shared" si="3"/>
        <v>5.306259974745723</v>
      </c>
      <c r="L15" s="6">
        <f t="shared" si="3"/>
        <v>6.449579441958698</v>
      </c>
      <c r="M15" s="3"/>
      <c r="N15" s="3"/>
      <c r="O15" s="3"/>
    </row>
    <row r="16" spans="1:15" ht="12.75">
      <c r="A16" s="5">
        <v>8</v>
      </c>
      <c r="B16" s="10"/>
      <c r="C16" s="6">
        <f t="shared" si="0"/>
        <v>0.0010059767855019254</v>
      </c>
      <c r="D16" s="6">
        <f t="shared" si="0"/>
        <v>0.0036315791229032195</v>
      </c>
      <c r="E16" s="6">
        <f t="shared" si="1"/>
        <v>0.10028399498274604</v>
      </c>
      <c r="F16" s="6">
        <f t="shared" si="1"/>
        <v>0.3620255136990677</v>
      </c>
      <c r="G16" s="6">
        <f t="shared" si="2"/>
        <v>0.9324017130319131</v>
      </c>
      <c r="H16" s="6">
        <f t="shared" si="2"/>
        <v>1.3069131578934752</v>
      </c>
      <c r="I16" s="6">
        <f t="shared" si="2"/>
        <v>1.7387301494536598</v>
      </c>
      <c r="J16" s="6">
        <f t="shared" si="3"/>
        <v>2.2265541958734314</v>
      </c>
      <c r="K16" s="6">
        <f t="shared" si="3"/>
        <v>2.7692855667866003</v>
      </c>
      <c r="L16" s="6">
        <f t="shared" si="3"/>
        <v>3.3659728971940712</v>
      </c>
      <c r="M16" s="3"/>
      <c r="N16" s="3"/>
      <c r="O16" s="3"/>
    </row>
    <row r="17" spans="1:15" ht="12.75">
      <c r="A17" s="5">
        <v>9</v>
      </c>
      <c r="B17" s="10"/>
      <c r="C17" s="6">
        <f t="shared" si="0"/>
        <v>0.0005668591673091693</v>
      </c>
      <c r="D17" s="6">
        <f t="shared" si="0"/>
        <v>0.002046363243461091</v>
      </c>
      <c r="E17" s="6">
        <f t="shared" si="1"/>
        <v>0.056509158769496796</v>
      </c>
      <c r="F17" s="6">
        <f t="shared" si="1"/>
        <v>0.20399822759104316</v>
      </c>
      <c r="G17" s="6">
        <f t="shared" si="2"/>
        <v>0.525400254025943</v>
      </c>
      <c r="H17" s="6">
        <f t="shared" si="2"/>
        <v>0.7364341952078518</v>
      </c>
      <c r="I17" s="6">
        <f t="shared" si="2"/>
        <v>0.9797593134347358</v>
      </c>
      <c r="J17" s="6">
        <f t="shared" si="3"/>
        <v>1.2546439198513042</v>
      </c>
      <c r="K17" s="6">
        <f t="shared" si="3"/>
        <v>1.560468325963123</v>
      </c>
      <c r="L17" s="6">
        <f t="shared" si="3"/>
        <v>1.8966964458694373</v>
      </c>
      <c r="M17" s="3"/>
      <c r="N17" s="3"/>
      <c r="O17" s="3"/>
    </row>
    <row r="18" spans="1:15" ht="12.75">
      <c r="A18" s="5">
        <v>10</v>
      </c>
      <c r="B18" s="10"/>
      <c r="C18" s="6">
        <f t="shared" si="0"/>
        <v>0.0003393408907132234</v>
      </c>
      <c r="D18" s="6">
        <f t="shared" si="0"/>
        <v>0.0012250216029057325</v>
      </c>
      <c r="E18" s="6">
        <f t="shared" si="1"/>
        <v>0.033828275833170635</v>
      </c>
      <c r="F18" s="6">
        <f t="shared" si="1"/>
        <v>0.12212017419294488</v>
      </c>
      <c r="G18" s="6">
        <f t="shared" si="2"/>
        <v>0.3145221961010939</v>
      </c>
      <c r="H18" s="6">
        <f t="shared" si="2"/>
        <v>0.4408541841878861</v>
      </c>
      <c r="I18" s="6">
        <f t="shared" si="2"/>
        <v>0.5865167528007649</v>
      </c>
      <c r="J18" s="6">
        <f t="shared" si="3"/>
        <v>0.7510718884750137</v>
      </c>
      <c r="K18" s="6">
        <f t="shared" si="3"/>
        <v>0.9341486249146053</v>
      </c>
      <c r="L18" s="6">
        <f t="shared" si="3"/>
        <v>1.1354260431372736</v>
      </c>
      <c r="M18" s="3"/>
      <c r="N18" s="3"/>
      <c r="O18" s="3"/>
    </row>
    <row r="21" spans="1:12" ht="12.75">
      <c r="A21" s="16"/>
      <c r="B21" s="16"/>
      <c r="C21" s="16"/>
      <c r="D21" s="17" t="s">
        <v>0</v>
      </c>
      <c r="E21" s="16"/>
      <c r="F21" s="16"/>
      <c r="G21" s="16"/>
      <c r="H21" s="16"/>
      <c r="I21" s="16"/>
      <c r="J21" s="16"/>
      <c r="K21" s="16"/>
      <c r="L21" s="16"/>
    </row>
    <row r="22" spans="1:13" ht="12.75">
      <c r="A22" s="16"/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8" t="s">
        <v>10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3.5" thickBot="1">
      <c r="A24" s="25" t="s">
        <v>2</v>
      </c>
      <c r="B24" s="26">
        <v>25</v>
      </c>
      <c r="C24" s="26">
        <v>70</v>
      </c>
      <c r="D24" s="26">
        <v>75</v>
      </c>
      <c r="E24" s="26">
        <v>100</v>
      </c>
      <c r="F24" s="26">
        <v>125</v>
      </c>
      <c r="G24" s="26">
        <v>150</v>
      </c>
      <c r="H24" s="26">
        <v>175</v>
      </c>
      <c r="I24" s="26">
        <v>200</v>
      </c>
      <c r="J24" s="26">
        <v>300</v>
      </c>
      <c r="K24" s="26">
        <v>400</v>
      </c>
      <c r="L24" s="26">
        <v>500</v>
      </c>
      <c r="M24" s="16"/>
    </row>
    <row r="25" spans="1:13" ht="13.5" thickTop="1">
      <c r="A25" s="19">
        <v>1.5</v>
      </c>
      <c r="B25" s="28">
        <f aca="true" t="shared" si="4" ref="B25:F32">(1060*0.4335*(B$24/120)^1.852)/$A25^4.87</f>
        <v>3.491980130241349</v>
      </c>
      <c r="C25" s="28">
        <f t="shared" si="4"/>
        <v>23.507607883964393</v>
      </c>
      <c r="D25" s="21" t="s">
        <v>3</v>
      </c>
      <c r="E25" s="21" t="s">
        <v>3</v>
      </c>
      <c r="F25" s="21" t="s">
        <v>3</v>
      </c>
      <c r="G25" s="21" t="s">
        <v>3</v>
      </c>
      <c r="H25" s="21" t="s">
        <v>3</v>
      </c>
      <c r="I25" s="21" t="s">
        <v>3</v>
      </c>
      <c r="J25" s="21" t="s">
        <v>3</v>
      </c>
      <c r="K25" s="21" t="s">
        <v>3</v>
      </c>
      <c r="L25" s="21" t="s">
        <v>3</v>
      </c>
      <c r="M25" s="16"/>
    </row>
    <row r="26" spans="1:15" ht="12.75">
      <c r="A26" s="19">
        <v>2</v>
      </c>
      <c r="B26" s="27">
        <f t="shared" si="4"/>
        <v>0.8602409582571939</v>
      </c>
      <c r="C26" s="28">
        <f t="shared" si="4"/>
        <v>5.791043012331869</v>
      </c>
      <c r="D26" s="28">
        <f t="shared" si="4"/>
        <v>6.580345250585182</v>
      </c>
      <c r="E26" s="28">
        <f t="shared" si="4"/>
        <v>11.210764265012063</v>
      </c>
      <c r="F26" s="28">
        <f t="shared" si="4"/>
        <v>16.947770120663833</v>
      </c>
      <c r="G26" s="21" t="s">
        <v>3</v>
      </c>
      <c r="H26" s="21" t="s">
        <v>3</v>
      </c>
      <c r="I26" s="21" t="s">
        <v>3</v>
      </c>
      <c r="J26" s="21" t="s">
        <v>3</v>
      </c>
      <c r="K26" s="21" t="s">
        <v>3</v>
      </c>
      <c r="L26" s="21" t="s">
        <v>3</v>
      </c>
      <c r="M26" s="23"/>
      <c r="N26" s="3"/>
      <c r="O26" s="3"/>
    </row>
    <row r="27" spans="1:15" ht="12.75">
      <c r="A27" s="19">
        <v>2.5</v>
      </c>
      <c r="B27" s="30">
        <f>(1060*0.4335*(B$24/120)^1.852)/$A27^4.87</f>
        <v>0.29018058588433987</v>
      </c>
      <c r="C27" s="27">
        <f t="shared" si="4"/>
        <v>1.9534622689953989</v>
      </c>
      <c r="D27" s="27">
        <f t="shared" si="4"/>
        <v>2.2197134672645342</v>
      </c>
      <c r="E27" s="28">
        <f t="shared" si="4"/>
        <v>3.7816685097430565</v>
      </c>
      <c r="F27" s="28">
        <f t="shared" si="4"/>
        <v>5.716902707133119</v>
      </c>
      <c r="G27" s="28">
        <f aca="true" t="shared" si="5" ref="G27:J29">(1060*0.4335*(G$24/120)^1.852)/$A27^4.87</f>
        <v>8.01317207585758</v>
      </c>
      <c r="H27" s="28">
        <f t="shared" si="5"/>
        <v>10.660803127509247</v>
      </c>
      <c r="I27" s="28">
        <f t="shared" si="5"/>
        <v>13.651834324259491</v>
      </c>
      <c r="J27" s="21" t="s">
        <v>3</v>
      </c>
      <c r="K27" s="21" t="s">
        <v>3</v>
      </c>
      <c r="L27" s="21" t="s">
        <v>3</v>
      </c>
      <c r="M27" s="23"/>
      <c r="N27" s="3"/>
      <c r="O27" s="3"/>
    </row>
    <row r="28" spans="1:15" ht="12.75">
      <c r="A28" s="19">
        <v>3</v>
      </c>
      <c r="B28" s="30">
        <f t="shared" si="4"/>
        <v>0.11941412067033629</v>
      </c>
      <c r="C28" s="30">
        <f t="shared" si="4"/>
        <v>0.8038821012227971</v>
      </c>
      <c r="D28" s="27">
        <f t="shared" si="4"/>
        <v>0.9134488822734242</v>
      </c>
      <c r="E28" s="27">
        <f t="shared" si="4"/>
        <v>1.556219270773892</v>
      </c>
      <c r="F28" s="27">
        <f t="shared" si="4"/>
        <v>2.352600218411126</v>
      </c>
      <c r="G28" s="28">
        <f t="shared" si="5"/>
        <v>3.297553123006036</v>
      </c>
      <c r="H28" s="28">
        <f t="shared" si="5"/>
        <v>4.3870971837464685</v>
      </c>
      <c r="I28" s="28">
        <f t="shared" si="5"/>
        <v>5.617956095857961</v>
      </c>
      <c r="J28" s="28">
        <f t="shared" si="5"/>
        <v>11.904176369435826</v>
      </c>
      <c r="K28" s="21" t="s">
        <v>3</v>
      </c>
      <c r="L28" s="21" t="s">
        <v>3</v>
      </c>
      <c r="M28" s="23"/>
      <c r="N28" s="3"/>
      <c r="O28" s="3"/>
    </row>
    <row r="29" spans="1:15" ht="12.75">
      <c r="A29" s="19">
        <v>3.5</v>
      </c>
      <c r="B29" s="30">
        <f t="shared" si="4"/>
        <v>0.05636698680439271</v>
      </c>
      <c r="C29" s="30">
        <f t="shared" si="4"/>
        <v>0.37945606045206154</v>
      </c>
      <c r="D29" s="30">
        <f t="shared" si="4"/>
        <v>0.43117481253105794</v>
      </c>
      <c r="E29" s="30">
        <f t="shared" si="4"/>
        <v>0.7345813929545104</v>
      </c>
      <c r="F29" s="27">
        <f t="shared" si="4"/>
        <v>1.1104966876847153</v>
      </c>
      <c r="G29" s="27">
        <f t="shared" si="5"/>
        <v>1.5565423278910266</v>
      </c>
      <c r="H29" s="27">
        <f t="shared" si="5"/>
        <v>2.0708392581854382</v>
      </c>
      <c r="I29" s="28">
        <f t="shared" si="5"/>
        <v>2.651840966087244</v>
      </c>
      <c r="J29" s="28">
        <f t="shared" si="5"/>
        <v>5.619122332990865</v>
      </c>
      <c r="K29" s="28">
        <f aca="true" t="shared" si="6" ref="K29:L32">(1060*0.4335*(K$24/120)^1.852)/$A29^4.87</f>
        <v>9.573153604033644</v>
      </c>
      <c r="L29" s="28">
        <f t="shared" si="6"/>
        <v>14.47212721413798</v>
      </c>
      <c r="M29" s="23"/>
      <c r="N29" s="3"/>
      <c r="O29" s="3"/>
    </row>
    <row r="30" spans="1:15" ht="12.75">
      <c r="A30" s="19">
        <v>4</v>
      </c>
      <c r="B30" s="30">
        <f t="shared" si="4"/>
        <v>0.029417383193354688</v>
      </c>
      <c r="C30" s="30">
        <f t="shared" si="4"/>
        <v>0.19803443412889948</v>
      </c>
      <c r="D30" s="30">
        <f t="shared" si="4"/>
        <v>0.2250259487448871</v>
      </c>
      <c r="E30" s="30">
        <f t="shared" si="4"/>
        <v>0.3833708975475526</v>
      </c>
      <c r="F30" s="30">
        <f t="shared" si="4"/>
        <v>0.5795574404205436</v>
      </c>
      <c r="G30" s="30">
        <f aca="true" t="shared" si="7" ref="G30:J32">(1060*0.4335*(G$24/120)^1.852)/$A30^4.87</f>
        <v>0.8123443297607364</v>
      </c>
      <c r="H30" s="27">
        <f t="shared" si="7"/>
        <v>1.0807509048033055</v>
      </c>
      <c r="I30" s="27">
        <f t="shared" si="7"/>
        <v>1.3839700556983643</v>
      </c>
      <c r="J30" s="27">
        <f t="shared" si="7"/>
        <v>2.93256539423618</v>
      </c>
      <c r="K30" s="27">
        <f t="shared" si="6"/>
        <v>4.996135928215974</v>
      </c>
      <c r="L30" s="29">
        <f t="shared" si="6"/>
        <v>7.552862695298377</v>
      </c>
      <c r="M30" s="23"/>
      <c r="N30" s="3"/>
      <c r="O30" s="3"/>
    </row>
    <row r="31" spans="1:15" ht="12.75">
      <c r="A31" s="19">
        <v>5</v>
      </c>
      <c r="B31" s="30">
        <f t="shared" si="4"/>
        <v>0.009923212105043261</v>
      </c>
      <c r="C31" s="30">
        <f t="shared" si="4"/>
        <v>0.06680192051913057</v>
      </c>
      <c r="D31" s="30">
        <f t="shared" si="4"/>
        <v>0.07590682705722555</v>
      </c>
      <c r="E31" s="30">
        <f t="shared" si="4"/>
        <v>0.12932050095212239</v>
      </c>
      <c r="F31" s="30">
        <f t="shared" si="4"/>
        <v>0.19549908197300767</v>
      </c>
      <c r="G31" s="30">
        <f t="shared" si="7"/>
        <v>0.2740238665540437</v>
      </c>
      <c r="H31" s="30">
        <f t="shared" si="7"/>
        <v>0.3645640535254427</v>
      </c>
      <c r="I31" s="30">
        <f t="shared" si="7"/>
        <v>0.4668473847403854</v>
      </c>
      <c r="J31" s="27">
        <f t="shared" si="7"/>
        <v>0.9892269556283695</v>
      </c>
      <c r="K31" s="27">
        <f t="shared" si="6"/>
        <v>1.6853204173685232</v>
      </c>
      <c r="L31" s="27">
        <f t="shared" si="6"/>
        <v>2.5477676934447806</v>
      </c>
      <c r="M31" s="23"/>
      <c r="N31" s="3"/>
      <c r="O31" s="3"/>
    </row>
    <row r="32" spans="1:15" ht="12.75">
      <c r="A32" s="19">
        <v>6</v>
      </c>
      <c r="B32" s="30">
        <f t="shared" si="4"/>
        <v>0.004083566252848092</v>
      </c>
      <c r="C32" s="30">
        <f t="shared" si="4"/>
        <v>0.027490097497636114</v>
      </c>
      <c r="D32" s="30">
        <f t="shared" si="4"/>
        <v>0.031236917446733483</v>
      </c>
      <c r="E32" s="30">
        <f t="shared" si="4"/>
        <v>0.053217529555889126</v>
      </c>
      <c r="F32" s="30">
        <f t="shared" si="4"/>
        <v>0.08045111251849801</v>
      </c>
      <c r="G32" s="30">
        <f t="shared" si="7"/>
        <v>0.11276536287744336</v>
      </c>
      <c r="H32" s="30">
        <f t="shared" si="7"/>
        <v>0.1500241504685154</v>
      </c>
      <c r="I32" s="30">
        <f t="shared" si="7"/>
        <v>0.1921154365517733</v>
      </c>
      <c r="J32" s="30">
        <f t="shared" si="7"/>
        <v>0.4070832881178303</v>
      </c>
      <c r="K32" s="30">
        <f t="shared" si="6"/>
        <v>0.6935372849789508</v>
      </c>
      <c r="L32" s="27">
        <f t="shared" si="6"/>
        <v>1.0484486336596726</v>
      </c>
      <c r="M32" s="23"/>
      <c r="N32" s="3"/>
      <c r="O32" s="3"/>
    </row>
    <row r="33" spans="1:15" ht="12.75">
      <c r="A33" s="19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3"/>
      <c r="O33" s="3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K25"/>
  <sheetViews>
    <sheetView zoomScalePageLayoutView="0" workbookViewId="0" topLeftCell="B1">
      <selection activeCell="D12" sqref="D12"/>
    </sheetView>
  </sheetViews>
  <sheetFormatPr defaultColWidth="8.421875" defaultRowHeight="12.75"/>
  <cols>
    <col min="1" max="2" width="8.421875" style="0" bestFit="1" customWidth="1"/>
    <col min="3" max="3" width="19.421875" style="0" customWidth="1"/>
    <col min="4" max="4" width="8.421875" style="0" bestFit="1" customWidth="1"/>
  </cols>
  <sheetData>
    <row r="9" spans="3:4" ht="27.75" customHeight="1">
      <c r="C9" s="9" t="s">
        <v>4</v>
      </c>
      <c r="D9" s="13">
        <v>2.7</v>
      </c>
    </row>
    <row r="10" spans="3:4" ht="12.75">
      <c r="C10" t="s">
        <v>5</v>
      </c>
      <c r="D10" s="13">
        <v>30</v>
      </c>
    </row>
    <row r="11" spans="3:10" ht="12.75">
      <c r="C11" t="s">
        <v>6</v>
      </c>
      <c r="D11" s="13">
        <v>40</v>
      </c>
      <c r="F11">
        <f>50-13</f>
        <v>37</v>
      </c>
      <c r="H11">
        <f>25-13</f>
        <v>12</v>
      </c>
      <c r="J11">
        <v>1.3</v>
      </c>
    </row>
    <row r="12" spans="3:6" ht="12.75">
      <c r="C12" t="s">
        <v>7</v>
      </c>
      <c r="D12" s="13">
        <v>2.8</v>
      </c>
      <c r="F12">
        <f>F11-13</f>
        <v>24</v>
      </c>
    </row>
    <row r="13" ht="12.75">
      <c r="F13">
        <f>F12-13</f>
        <v>11</v>
      </c>
    </row>
    <row r="14" spans="3:11" ht="12.75">
      <c r="C14" t="s">
        <v>8</v>
      </c>
      <c r="D14" s="14">
        <f>IF((D11)&gt;0,(1060*0.4335*(D9*(D11)/120)^1.852)*D10/(100*D12^4.87),0)+IF((D11-1)&gt;0,(1060*0.4335*(D9*(D11-1)/120)^1.852)*D10/(100*D12^4.87),0)+IF((D11-2)&gt;0,(1060*0.4335*(D9*(D11-2)/120)^1.852)*D10/(100*D12^4.87),0)+IF((D11-3)&gt;0,(1060*0.4335*(D9*(D11-3)/120)^1.852)*D10/(100*D12^4.87),0)+IF((D11-4)&gt;0,(1060*0.4335*(D9*(D11-4)/120)^1.852)*D10/(100*D12^4.87),0)+IF((D11-5)&gt;0,(1060*0.4335*(D9*(D11-5)/120)^1.852)*D10/(100*D12^4.87),0)+IF((D11-6)&gt;0,(1060*0.4335*(D9*(D11-6)/120)^1.852)*D10/(100*D12^4.87),0)+IF((D11-7)&gt;0,(1060*0.4335*(D9*(D11-7)/120)^1.852)*D10/(100*D12^4.87),0)+IF((D11-8)&gt;0,(1060*0.4335*(D9*(D11-8)/120)^1.852)*D10/(100*D12^4.87),0)+IF((D11-9)&gt;0,(1060*0.4335*(D9*(D11-9)/120)^1.852)*D10/(100*D12^4.87),0)+IF((D11-10)&gt;0,(1060*0.4335*(D9*(D11-10)/120)^1.852)*D10/(100*D12^4.87),0)+IF((D11-11)&gt;0,(1060*0.4335*(D9*(D11-11)/120)^1.852)*D10/(100*D12^4.87),0)+IF((D11-12)&gt;0,(1060*0.4335*(D9*(D11-12)/120)^1.852)*D10/(100*D12^4.87),0)+IF((D11-13)&gt;0,(1060*0.4335*(D9*(D11-13)/120)^1.852)*D10/(100*D12^4.87),0)</f>
        <v>7.681475903422559</v>
      </c>
      <c r="K14">
        <v>1.8</v>
      </c>
    </row>
    <row r="15" spans="3:11" ht="12.75">
      <c r="C15" t="s">
        <v>9</v>
      </c>
      <c r="D15" s="15">
        <f>D9*D11</f>
        <v>108</v>
      </c>
      <c r="F15">
        <v>1.6</v>
      </c>
      <c r="I15">
        <v>1.3</v>
      </c>
      <c r="K15">
        <v>0.4</v>
      </c>
    </row>
    <row r="16" ht="12.75">
      <c r="I16">
        <v>0.3</v>
      </c>
    </row>
    <row r="19" ht="12.75">
      <c r="F19">
        <v>11.2</v>
      </c>
    </row>
    <row r="20" ht="12.75">
      <c r="F20">
        <v>5.8</v>
      </c>
    </row>
    <row r="21" spans="6:10" ht="12.75">
      <c r="F21">
        <v>2.1</v>
      </c>
      <c r="I21" s="10"/>
      <c r="J21" s="11"/>
    </row>
    <row r="22" spans="6:10" ht="12.75">
      <c r="F22">
        <v>0.3</v>
      </c>
      <c r="I22" s="10"/>
      <c r="J22" s="12"/>
    </row>
    <row r="23" spans="9:10" ht="12.75">
      <c r="I23" s="10"/>
      <c r="J23" s="12"/>
    </row>
    <row r="24" spans="9:10" ht="12.75">
      <c r="I24" s="10"/>
      <c r="J24" s="12"/>
    </row>
    <row r="25" spans="9:10" ht="12.75">
      <c r="I25" s="10"/>
      <c r="J25" s="12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:I45"/>
  <sheetViews>
    <sheetView zoomScalePageLayoutView="0" workbookViewId="0" topLeftCell="A7">
      <selection activeCell="K16" sqref="K16"/>
    </sheetView>
  </sheetViews>
  <sheetFormatPr defaultColWidth="9.140625" defaultRowHeight="12.75"/>
  <cols>
    <col min="4" max="4" width="14.8515625" style="0" customWidth="1"/>
    <col min="5" max="5" width="11.421875" style="0" customWidth="1"/>
    <col min="6" max="6" width="14.7109375" style="0" customWidth="1"/>
    <col min="7" max="7" width="12.7109375" style="0" customWidth="1"/>
  </cols>
  <sheetData>
    <row r="6" spans="4:9" ht="15.75" thickBot="1">
      <c r="D6" s="31" t="s">
        <v>11</v>
      </c>
      <c r="E6" s="31"/>
      <c r="F6" s="31"/>
      <c r="G6" s="31"/>
      <c r="H6" s="31"/>
      <c r="I6" s="31"/>
    </row>
    <row r="7" spans="4:9" ht="43.5" thickTop="1">
      <c r="D7" s="36" t="s">
        <v>12</v>
      </c>
      <c r="E7" s="32" t="s">
        <v>13</v>
      </c>
      <c r="F7" s="32" t="s">
        <v>14</v>
      </c>
      <c r="G7" s="32" t="s">
        <v>12</v>
      </c>
      <c r="H7" s="49" t="s">
        <v>15</v>
      </c>
      <c r="I7" s="50"/>
    </row>
    <row r="8" spans="4:9" ht="15" thickBot="1">
      <c r="D8" s="37" t="s">
        <v>16</v>
      </c>
      <c r="E8" s="33" t="s">
        <v>16</v>
      </c>
      <c r="F8" s="33" t="s">
        <v>16</v>
      </c>
      <c r="G8" s="33" t="s">
        <v>16</v>
      </c>
      <c r="H8" s="51" t="s">
        <v>17</v>
      </c>
      <c r="I8" s="52"/>
    </row>
    <row r="9" spans="4:9" ht="15.75" thickBot="1">
      <c r="D9" s="38"/>
      <c r="E9" s="31"/>
      <c r="F9" s="31"/>
      <c r="G9" s="31"/>
      <c r="H9" s="35" t="s">
        <v>18</v>
      </c>
      <c r="I9" s="35" t="s">
        <v>19</v>
      </c>
    </row>
    <row r="10" spans="4:9" ht="15" thickBot="1">
      <c r="D10" s="47">
        <v>0.5</v>
      </c>
      <c r="E10" s="35">
        <v>0.84</v>
      </c>
      <c r="F10" s="35">
        <v>0.109</v>
      </c>
      <c r="G10" s="35">
        <v>0.622</v>
      </c>
      <c r="H10" s="35">
        <v>0.16</v>
      </c>
      <c r="I10" s="39">
        <v>0.17</v>
      </c>
    </row>
    <row r="11" spans="4:9" ht="15" thickBot="1">
      <c r="D11" s="47">
        <v>0.75</v>
      </c>
      <c r="E11" s="35">
        <v>1.05</v>
      </c>
      <c r="F11" s="35">
        <v>0.113</v>
      </c>
      <c r="G11" s="35">
        <v>0.824</v>
      </c>
      <c r="H11" s="35">
        <v>0.21</v>
      </c>
      <c r="I11" s="39">
        <v>0.23</v>
      </c>
    </row>
    <row r="12" spans="4:9" ht="15" thickBot="1">
      <c r="D12" s="40">
        <v>1</v>
      </c>
      <c r="E12" s="35">
        <v>1.315</v>
      </c>
      <c r="F12" s="35">
        <v>0.133</v>
      </c>
      <c r="G12" s="35">
        <v>1.049</v>
      </c>
      <c r="H12" s="35">
        <v>0.32</v>
      </c>
      <c r="I12" s="39">
        <v>0.34</v>
      </c>
    </row>
    <row r="13" spans="4:9" ht="15" thickBot="1">
      <c r="D13" s="41">
        <v>1.25</v>
      </c>
      <c r="E13" s="35">
        <v>1.66</v>
      </c>
      <c r="F13" s="35">
        <v>0.14</v>
      </c>
      <c r="G13" s="35">
        <v>1.38</v>
      </c>
      <c r="H13" s="35">
        <v>0.43</v>
      </c>
      <c r="I13" s="39">
        <v>0.46</v>
      </c>
    </row>
    <row r="14" spans="4:9" ht="15" thickBot="1">
      <c r="D14" s="41">
        <v>1.5</v>
      </c>
      <c r="E14" s="35">
        <v>1.9</v>
      </c>
      <c r="F14" s="35">
        <v>0.145</v>
      </c>
      <c r="G14" s="35">
        <v>1.61</v>
      </c>
      <c r="H14" s="35">
        <v>0.51</v>
      </c>
      <c r="I14" s="39">
        <v>0.55</v>
      </c>
    </row>
    <row r="15" spans="4:9" ht="15" thickBot="1">
      <c r="D15" s="40">
        <v>2</v>
      </c>
      <c r="E15" s="35">
        <v>2.375</v>
      </c>
      <c r="F15" s="35">
        <v>0.154</v>
      </c>
      <c r="G15" s="35">
        <v>2.067</v>
      </c>
      <c r="H15" s="35">
        <v>0.68</v>
      </c>
      <c r="I15" s="39">
        <v>0.74</v>
      </c>
    </row>
    <row r="16" spans="4:9" ht="15" thickBot="1">
      <c r="D16" s="41">
        <v>2.5</v>
      </c>
      <c r="E16" s="35">
        <v>2.875</v>
      </c>
      <c r="F16" s="35">
        <v>0.203</v>
      </c>
      <c r="G16" s="35">
        <v>2.469</v>
      </c>
      <c r="H16" s="35">
        <v>1.07</v>
      </c>
      <c r="I16" s="39">
        <v>1.18</v>
      </c>
    </row>
    <row r="17" spans="4:9" ht="15" thickBot="1">
      <c r="D17" s="40">
        <v>3</v>
      </c>
      <c r="E17" s="35">
        <v>3.5</v>
      </c>
      <c r="F17" s="35">
        <v>0.216</v>
      </c>
      <c r="G17" s="35">
        <v>3.068</v>
      </c>
      <c r="H17" s="35">
        <v>1.41</v>
      </c>
      <c r="I17" s="39">
        <v>1.54</v>
      </c>
    </row>
    <row r="18" spans="4:9" ht="15" thickBot="1">
      <c r="D18" s="40">
        <v>4</v>
      </c>
      <c r="E18" s="35">
        <v>4.5</v>
      </c>
      <c r="F18" s="35">
        <v>0.237</v>
      </c>
      <c r="G18" s="35">
        <v>4.026</v>
      </c>
      <c r="H18" s="35">
        <v>2.01</v>
      </c>
      <c r="I18" s="39">
        <v>2.2</v>
      </c>
    </row>
    <row r="19" spans="4:9" ht="15" thickBot="1">
      <c r="D19" s="40">
        <v>5</v>
      </c>
      <c r="E19" s="35">
        <v>5.563</v>
      </c>
      <c r="F19" s="35">
        <v>0.258</v>
      </c>
      <c r="G19" s="35">
        <v>5.047</v>
      </c>
      <c r="H19" s="35">
        <v>2.73</v>
      </c>
      <c r="I19" s="39"/>
    </row>
    <row r="20" spans="4:9" ht="15" thickBot="1">
      <c r="D20" s="40">
        <v>6</v>
      </c>
      <c r="E20" s="35">
        <v>6.625</v>
      </c>
      <c r="F20" s="35">
        <v>0.28</v>
      </c>
      <c r="G20" s="35">
        <v>6.065</v>
      </c>
      <c r="H20" s="35">
        <v>3.53</v>
      </c>
      <c r="I20" s="39">
        <v>3.86</v>
      </c>
    </row>
    <row r="21" spans="4:9" ht="15" thickBot="1">
      <c r="D21" s="40">
        <v>8</v>
      </c>
      <c r="E21" s="35">
        <v>8.625</v>
      </c>
      <c r="F21" s="35">
        <v>0.322</v>
      </c>
      <c r="G21" s="35">
        <v>7.981</v>
      </c>
      <c r="H21" s="35">
        <v>5.39</v>
      </c>
      <c r="I21" s="39">
        <v>5.81</v>
      </c>
    </row>
    <row r="22" spans="4:9" ht="15" thickBot="1">
      <c r="D22" s="40">
        <v>10</v>
      </c>
      <c r="E22" s="35">
        <v>10.75</v>
      </c>
      <c r="F22" s="35">
        <v>0.365</v>
      </c>
      <c r="G22" s="35">
        <v>10.02</v>
      </c>
      <c r="H22" s="35">
        <v>7.55</v>
      </c>
      <c r="I22" s="39">
        <v>8.24</v>
      </c>
    </row>
    <row r="23" spans="4:9" ht="15" thickBot="1">
      <c r="D23" s="40">
        <v>12</v>
      </c>
      <c r="E23" s="35">
        <v>12.75</v>
      </c>
      <c r="F23" s="35">
        <v>0.406</v>
      </c>
      <c r="G23" s="35">
        <v>11.938</v>
      </c>
      <c r="H23" s="35">
        <v>10.01</v>
      </c>
      <c r="I23" s="39">
        <v>10.89</v>
      </c>
    </row>
    <row r="24" spans="4:9" ht="15" thickBot="1">
      <c r="D24" s="40">
        <v>14</v>
      </c>
      <c r="E24" s="35">
        <v>14</v>
      </c>
      <c r="F24" s="35">
        <v>0.438</v>
      </c>
      <c r="G24" s="35">
        <v>13.124</v>
      </c>
      <c r="H24" s="35">
        <v>11.8</v>
      </c>
      <c r="I24" s="39"/>
    </row>
    <row r="25" spans="4:9" ht="15" thickBot="1">
      <c r="D25" s="42">
        <v>16</v>
      </c>
      <c r="E25" s="43">
        <v>16</v>
      </c>
      <c r="F25" s="43">
        <v>0.5</v>
      </c>
      <c r="G25" s="43">
        <v>15</v>
      </c>
      <c r="H25" s="43">
        <v>15.43</v>
      </c>
      <c r="I25" s="44"/>
    </row>
    <row r="26" spans="4:9" ht="16.5" thickBot="1" thickTop="1">
      <c r="D26" s="53" t="s">
        <v>20</v>
      </c>
      <c r="E26" s="54"/>
      <c r="F26" s="54"/>
      <c r="G26" s="54"/>
      <c r="H26" s="54"/>
      <c r="I26" s="55"/>
    </row>
    <row r="27" spans="4:9" ht="42.75">
      <c r="D27" s="45" t="s">
        <v>21</v>
      </c>
      <c r="E27" s="32" t="s">
        <v>13</v>
      </c>
      <c r="F27" s="32" t="s">
        <v>14</v>
      </c>
      <c r="G27" s="32" t="s">
        <v>12</v>
      </c>
      <c r="H27" s="56" t="s">
        <v>15</v>
      </c>
      <c r="I27" s="57"/>
    </row>
    <row r="28" spans="4:9" ht="15" thickBot="1">
      <c r="D28" s="37" t="s">
        <v>16</v>
      </c>
      <c r="E28" s="33" t="s">
        <v>16</v>
      </c>
      <c r="F28" s="33" t="s">
        <v>16</v>
      </c>
      <c r="G28" s="33" t="s">
        <v>16</v>
      </c>
      <c r="H28" s="51" t="s">
        <v>17</v>
      </c>
      <c r="I28" s="58"/>
    </row>
    <row r="29" spans="4:9" ht="15" thickBot="1">
      <c r="D29" s="38"/>
      <c r="E29" s="34"/>
      <c r="F29" s="34"/>
      <c r="G29" s="34"/>
      <c r="H29" s="35" t="s">
        <v>18</v>
      </c>
      <c r="I29" s="39" t="s">
        <v>19</v>
      </c>
    </row>
    <row r="30" spans="4:9" ht="15" thickBot="1">
      <c r="D30" s="47">
        <v>0.5</v>
      </c>
      <c r="E30" s="35">
        <v>0.84</v>
      </c>
      <c r="F30" s="35">
        <v>0.147</v>
      </c>
      <c r="G30" s="35">
        <v>0.546</v>
      </c>
      <c r="H30" s="35">
        <v>0.2</v>
      </c>
      <c r="I30" s="39">
        <v>0.22</v>
      </c>
    </row>
    <row r="31" spans="4:9" ht="15" thickBot="1">
      <c r="D31" s="47">
        <v>0.75</v>
      </c>
      <c r="E31" s="35">
        <v>1.05</v>
      </c>
      <c r="F31" s="35">
        <v>0.154</v>
      </c>
      <c r="G31" s="35">
        <v>0.742</v>
      </c>
      <c r="H31" s="35">
        <v>0.27</v>
      </c>
      <c r="I31" s="39">
        <v>0.3</v>
      </c>
    </row>
    <row r="32" spans="4:9" ht="15" thickBot="1">
      <c r="D32" s="40">
        <v>1</v>
      </c>
      <c r="E32" s="35">
        <v>1.315</v>
      </c>
      <c r="F32" s="35">
        <v>0.179</v>
      </c>
      <c r="G32" s="35">
        <v>0.957</v>
      </c>
      <c r="H32" s="35">
        <v>0.41</v>
      </c>
      <c r="I32" s="39">
        <v>0.44</v>
      </c>
    </row>
    <row r="33" spans="4:9" ht="15" thickBot="1">
      <c r="D33" s="41">
        <v>1.25</v>
      </c>
      <c r="E33" s="35">
        <v>1.66</v>
      </c>
      <c r="F33" s="35">
        <v>0.191</v>
      </c>
      <c r="G33" s="35">
        <v>1.278</v>
      </c>
      <c r="H33" s="35">
        <v>0.52</v>
      </c>
      <c r="I33" s="39">
        <v>0.61</v>
      </c>
    </row>
    <row r="34" spans="4:9" ht="15" thickBot="1">
      <c r="D34" s="41">
        <v>1.5</v>
      </c>
      <c r="E34" s="35">
        <v>1.9</v>
      </c>
      <c r="F34" s="35">
        <v>0.2</v>
      </c>
      <c r="G34" s="35">
        <v>1.5</v>
      </c>
      <c r="H34" s="35">
        <v>0.67</v>
      </c>
      <c r="I34" s="39">
        <v>0.74</v>
      </c>
    </row>
    <row r="35" spans="4:9" ht="15" thickBot="1">
      <c r="D35" s="40">
        <v>2</v>
      </c>
      <c r="E35" s="35">
        <v>2.375</v>
      </c>
      <c r="F35" s="35">
        <v>0.218</v>
      </c>
      <c r="G35" s="35">
        <v>1.939</v>
      </c>
      <c r="H35" s="35">
        <v>0.95</v>
      </c>
      <c r="I35" s="39">
        <v>1.02</v>
      </c>
    </row>
    <row r="36" spans="4:9" ht="15" thickBot="1">
      <c r="D36" s="41">
        <v>2.5</v>
      </c>
      <c r="E36" s="35">
        <v>2.875</v>
      </c>
      <c r="F36" s="35">
        <v>0.276</v>
      </c>
      <c r="G36" s="35">
        <v>2.323</v>
      </c>
      <c r="H36" s="35">
        <v>1.45</v>
      </c>
      <c r="I36" s="39">
        <v>1.56</v>
      </c>
    </row>
    <row r="37" spans="4:9" ht="15" thickBot="1">
      <c r="D37" s="40">
        <v>3</v>
      </c>
      <c r="E37" s="35">
        <v>3.5</v>
      </c>
      <c r="F37" s="35">
        <v>0.3</v>
      </c>
      <c r="G37" s="35">
        <v>2.9</v>
      </c>
      <c r="H37" s="35">
        <v>1.94</v>
      </c>
      <c r="I37" s="39">
        <v>2.09</v>
      </c>
    </row>
    <row r="38" spans="4:9" ht="15" thickBot="1">
      <c r="D38" s="40">
        <v>4</v>
      </c>
      <c r="E38" s="35">
        <v>4.5</v>
      </c>
      <c r="F38" s="35">
        <v>0.337</v>
      </c>
      <c r="G38" s="35">
        <v>3.826</v>
      </c>
      <c r="H38" s="35">
        <v>2.75</v>
      </c>
      <c r="I38" s="39">
        <v>3.05</v>
      </c>
    </row>
    <row r="39" spans="4:9" ht="15" thickBot="1">
      <c r="D39" s="40">
        <v>5</v>
      </c>
      <c r="E39" s="35">
        <v>5.563</v>
      </c>
      <c r="F39" s="35">
        <v>0.375</v>
      </c>
      <c r="G39" s="35">
        <v>4.813</v>
      </c>
      <c r="H39" s="35">
        <v>3.87</v>
      </c>
      <c r="I39" s="39"/>
    </row>
    <row r="40" spans="4:9" ht="15" thickBot="1">
      <c r="D40" s="40">
        <v>6</v>
      </c>
      <c r="E40" s="35">
        <v>6.625</v>
      </c>
      <c r="F40" s="35">
        <v>0.432</v>
      </c>
      <c r="G40" s="35">
        <v>5.761</v>
      </c>
      <c r="H40" s="35">
        <v>5.42</v>
      </c>
      <c r="I40" s="39">
        <v>5.82</v>
      </c>
    </row>
    <row r="41" spans="4:9" ht="15" thickBot="1">
      <c r="D41" s="40">
        <v>8</v>
      </c>
      <c r="E41" s="35">
        <v>8.625</v>
      </c>
      <c r="F41" s="35">
        <v>0.5</v>
      </c>
      <c r="G41" s="35">
        <v>7.625</v>
      </c>
      <c r="H41" s="35">
        <v>8.05</v>
      </c>
      <c r="I41" s="39">
        <v>8.83</v>
      </c>
    </row>
    <row r="42" spans="4:9" ht="15" thickBot="1">
      <c r="D42" s="40">
        <v>10</v>
      </c>
      <c r="E42" s="35">
        <v>10.75</v>
      </c>
      <c r="F42" s="35">
        <v>0.593</v>
      </c>
      <c r="G42" s="35">
        <v>9.564</v>
      </c>
      <c r="H42" s="35">
        <v>12</v>
      </c>
      <c r="I42" s="39">
        <v>13.09</v>
      </c>
    </row>
    <row r="43" spans="4:9" ht="15" thickBot="1">
      <c r="D43" s="40">
        <v>12</v>
      </c>
      <c r="E43" s="35">
        <v>12.75</v>
      </c>
      <c r="F43" s="35">
        <v>0.687</v>
      </c>
      <c r="G43" s="35">
        <v>11.376</v>
      </c>
      <c r="H43" s="35">
        <v>16.5</v>
      </c>
      <c r="I43" s="39">
        <v>18</v>
      </c>
    </row>
    <row r="44" spans="4:9" ht="15" thickBot="1">
      <c r="D44" s="40">
        <v>14</v>
      </c>
      <c r="E44" s="35">
        <v>14</v>
      </c>
      <c r="F44" s="35">
        <v>0.75</v>
      </c>
      <c r="G44" s="35">
        <v>12.5</v>
      </c>
      <c r="H44" s="35">
        <v>19.3</v>
      </c>
      <c r="I44" s="39"/>
    </row>
    <row r="45" spans="4:9" ht="15.75" thickBot="1">
      <c r="D45" s="42">
        <v>16</v>
      </c>
      <c r="E45" s="43">
        <v>16</v>
      </c>
      <c r="F45" s="43">
        <v>0.843</v>
      </c>
      <c r="G45" s="43">
        <v>14.314</v>
      </c>
      <c r="H45" s="43">
        <v>25.44</v>
      </c>
      <c r="I45" s="46"/>
    </row>
  </sheetData>
  <sheetProtection/>
  <mergeCells count="5">
    <mergeCell ref="H7:I7"/>
    <mergeCell ref="H8:I8"/>
    <mergeCell ref="D26:I26"/>
    <mergeCell ref="H27:I27"/>
    <mergeCell ref="H28:I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N18"/>
  <sheetViews>
    <sheetView tabSelected="1" zoomScalePageLayoutView="0" workbookViewId="0" topLeftCell="A1">
      <selection activeCell="F6" sqref="F6"/>
    </sheetView>
  </sheetViews>
  <sheetFormatPr defaultColWidth="9.140625" defaultRowHeight="12.75"/>
  <sheetData>
    <row r="3" ht="12.75">
      <c r="I3" t="s">
        <v>22</v>
      </c>
    </row>
    <row r="4" spans="3:14" ht="12.75">
      <c r="C4" s="48"/>
      <c r="I4" t="s">
        <v>23</v>
      </c>
      <c r="J4" t="s">
        <v>24</v>
      </c>
      <c r="K4" t="s">
        <v>25</v>
      </c>
      <c r="L4" t="s">
        <v>26</v>
      </c>
      <c r="M4" t="s">
        <v>27</v>
      </c>
      <c r="N4" t="s">
        <v>28</v>
      </c>
    </row>
    <row r="5" spans="9:14" ht="12.75">
      <c r="I5">
        <v>185</v>
      </c>
      <c r="J5" t="s">
        <v>29</v>
      </c>
      <c r="K5">
        <v>0.125</v>
      </c>
      <c r="L5">
        <v>0.185</v>
      </c>
      <c r="M5">
        <v>0.03</v>
      </c>
      <c r="N5" t="s">
        <v>30</v>
      </c>
    </row>
    <row r="6" spans="9:14" ht="12.75">
      <c r="I6">
        <v>220</v>
      </c>
      <c r="J6" t="s">
        <v>31</v>
      </c>
      <c r="K6">
        <v>0.16</v>
      </c>
      <c r="L6">
        <v>0.22</v>
      </c>
      <c r="M6">
        <v>0.03</v>
      </c>
      <c r="N6" t="s">
        <v>30</v>
      </c>
    </row>
    <row r="7" spans="9:14" ht="12.75">
      <c r="I7">
        <v>250</v>
      </c>
      <c r="J7" t="s">
        <v>32</v>
      </c>
      <c r="K7">
        <v>0.17</v>
      </c>
      <c r="L7">
        <v>0.25</v>
      </c>
      <c r="M7">
        <v>0.04</v>
      </c>
      <c r="N7" t="s">
        <v>33</v>
      </c>
    </row>
    <row r="8" spans="9:14" ht="12.75">
      <c r="I8">
        <v>307</v>
      </c>
      <c r="J8" t="s">
        <v>34</v>
      </c>
      <c r="K8">
        <v>0.25</v>
      </c>
      <c r="L8">
        <v>0.307</v>
      </c>
      <c r="M8">
        <v>0.028</v>
      </c>
      <c r="N8" t="s">
        <v>35</v>
      </c>
    </row>
    <row r="9" spans="9:14" ht="12.75">
      <c r="I9">
        <v>350</v>
      </c>
      <c r="J9" t="s">
        <v>36</v>
      </c>
      <c r="K9">
        <v>0.25</v>
      </c>
      <c r="L9">
        <v>0.35</v>
      </c>
      <c r="M9">
        <v>0.05</v>
      </c>
      <c r="N9" t="s">
        <v>30</v>
      </c>
    </row>
    <row r="10" spans="9:14" ht="12.75">
      <c r="I10">
        <v>455</v>
      </c>
      <c r="J10" t="s">
        <v>37</v>
      </c>
      <c r="K10">
        <v>0.375</v>
      </c>
      <c r="L10">
        <v>0.455</v>
      </c>
      <c r="M10">
        <v>0.04</v>
      </c>
      <c r="N10" t="s">
        <v>38</v>
      </c>
    </row>
    <row r="11" spans="9:14" ht="12.75">
      <c r="I11">
        <v>580</v>
      </c>
      <c r="J11" t="s">
        <v>39</v>
      </c>
      <c r="K11">
        <v>0.5</v>
      </c>
      <c r="L11">
        <v>0.58</v>
      </c>
      <c r="M11">
        <v>0.04</v>
      </c>
      <c r="N11" t="s">
        <v>40</v>
      </c>
    </row>
    <row r="12" spans="9:14" ht="12.75">
      <c r="I12">
        <v>620</v>
      </c>
      <c r="J12" t="s">
        <v>41</v>
      </c>
      <c r="K12">
        <v>0.52</v>
      </c>
      <c r="L12">
        <v>0.62</v>
      </c>
      <c r="M12">
        <v>0.05</v>
      </c>
      <c r="N12" t="s">
        <v>42</v>
      </c>
    </row>
    <row r="13" spans="9:14" ht="12.75">
      <c r="I13">
        <v>700</v>
      </c>
      <c r="J13" t="s">
        <v>43</v>
      </c>
      <c r="K13">
        <v>0.6</v>
      </c>
      <c r="L13">
        <v>0.7</v>
      </c>
      <c r="M13">
        <v>0.05</v>
      </c>
      <c r="N13" t="s">
        <v>44</v>
      </c>
    </row>
    <row r="14" spans="9:14" ht="12.75">
      <c r="I14">
        <v>710</v>
      </c>
      <c r="J14" t="s">
        <v>43</v>
      </c>
      <c r="K14">
        <v>0.62</v>
      </c>
      <c r="L14">
        <v>0.71</v>
      </c>
      <c r="M14">
        <v>0.045</v>
      </c>
      <c r="N14" t="s">
        <v>45</v>
      </c>
    </row>
    <row r="15" spans="9:14" ht="12.75">
      <c r="I15">
        <v>830</v>
      </c>
      <c r="J15" t="s">
        <v>46</v>
      </c>
      <c r="K15">
        <v>0.72</v>
      </c>
      <c r="L15">
        <v>0.83</v>
      </c>
      <c r="M15">
        <v>0.055</v>
      </c>
      <c r="N15" t="s">
        <v>35</v>
      </c>
    </row>
    <row r="16" spans="9:14" ht="12.75">
      <c r="I16">
        <v>940</v>
      </c>
      <c r="J16" t="s">
        <v>46</v>
      </c>
      <c r="K16">
        <v>0.82</v>
      </c>
      <c r="L16">
        <v>0.94</v>
      </c>
      <c r="M16">
        <v>0.06</v>
      </c>
      <c r="N16" t="s">
        <v>44</v>
      </c>
    </row>
    <row r="17" spans="9:14" ht="12.75">
      <c r="I17">
        <v>940</v>
      </c>
      <c r="J17" t="s">
        <v>46</v>
      </c>
      <c r="K17">
        <v>0.83</v>
      </c>
      <c r="L17">
        <v>0.94</v>
      </c>
      <c r="M17">
        <v>0.055</v>
      </c>
      <c r="N17" t="s">
        <v>44</v>
      </c>
    </row>
    <row r="18" spans="9:14" ht="12.75">
      <c r="I18">
        <v>1200</v>
      </c>
      <c r="J18" t="s">
        <v>47</v>
      </c>
      <c r="K18">
        <v>1.06</v>
      </c>
      <c r="L18">
        <v>1.2</v>
      </c>
      <c r="M18">
        <v>0.07</v>
      </c>
      <c r="N1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Lennis Arriaga</dc:creator>
  <cp:keywords/>
  <dc:description/>
  <cp:lastModifiedBy>Lennis</cp:lastModifiedBy>
  <dcterms:created xsi:type="dcterms:W3CDTF">2003-12-09T21:53:47Z</dcterms:created>
  <dcterms:modified xsi:type="dcterms:W3CDTF">2016-11-01T16:43:08Z</dcterms:modified>
  <cp:category/>
  <cp:version/>
  <cp:contentType/>
  <cp:contentStatus/>
</cp:coreProperties>
</file>