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mc:AlternateContent xmlns:mc="http://schemas.openxmlformats.org/markup-compatibility/2006">
    <mc:Choice Requires="x15">
      <x15ac:absPath xmlns:x15ac="http://schemas.microsoft.com/office/spreadsheetml/2010/11/ac" url="P:\Budget Template\"/>
    </mc:Choice>
  </mc:AlternateContent>
  <xr:revisionPtr revIDLastSave="0" documentId="13_ncr:1_{846F97A9-7B65-4496-BA88-3E2473325750}" xr6:coauthVersionLast="43" xr6:coauthVersionMax="43" xr10:uidLastSave="{00000000-0000-0000-0000-000000000000}"/>
  <bookViews>
    <workbookView xWindow="1800" yWindow="405" windowWidth="26085" windowHeight="14925" xr2:uid="{00000000-000D-0000-FFFF-FFFF00000000}"/>
  </bookViews>
  <sheets>
    <sheet name="BUDGET" sheetId="1" r:id="rId1"/>
    <sheet name="Worksheet" sheetId="6" state="hidden" r:id="rId2"/>
    <sheet name="INDIRECT COSTS" sheetId="5" state="hidden" r:id="rId3"/>
  </sheets>
  <definedNames>
    <definedName name="_xlnm.Print_Area" localSheetId="0">BUDGET!$A$1:$F$68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24" i="6" l="1"/>
  <c r="J24" i="6"/>
  <c r="I24" i="6"/>
  <c r="H24" i="6"/>
  <c r="B1" i="6" l="1"/>
  <c r="B2" i="6" s="1"/>
  <c r="B3" i="6" s="1"/>
  <c r="B4" i="6" s="1"/>
  <c r="B5" i="6" s="1"/>
  <c r="B6" i="6" s="1"/>
  <c r="B7" i="6" s="1"/>
  <c r="B8" i="6" s="1"/>
  <c r="F12" i="1"/>
  <c r="F32" i="1"/>
  <c r="F27" i="1"/>
  <c r="F50" i="1"/>
  <c r="B39" i="6"/>
  <c r="D39" i="6" s="1"/>
  <c r="C39" i="6"/>
  <c r="F43" i="1"/>
  <c r="F45" i="1"/>
  <c r="F47" i="1"/>
  <c r="F49" i="1"/>
  <c r="C51" i="6"/>
  <c r="A63" i="1"/>
  <c r="E2" i="1"/>
  <c r="H25" i="6"/>
  <c r="I25" i="6" s="1"/>
  <c r="J25" i="6" s="1"/>
  <c r="K25" i="6" s="1"/>
  <c r="H23" i="6"/>
  <c r="I23" i="6" s="1"/>
  <c r="J23" i="6" s="1"/>
  <c r="K23" i="6" s="1"/>
  <c r="H22" i="6"/>
  <c r="I22" i="6" s="1"/>
  <c r="J22" i="6" s="1"/>
  <c r="K22" i="6" s="1"/>
  <c r="H21" i="6"/>
  <c r="I21" i="6" s="1"/>
  <c r="J21" i="6" s="1"/>
  <c r="K21" i="6" s="1"/>
  <c r="H20" i="6"/>
  <c r="I20" i="6" s="1"/>
  <c r="J20" i="6" s="1"/>
  <c r="K20" i="6" s="1"/>
  <c r="B3" i="1"/>
  <c r="F6" i="6"/>
  <c r="E41" i="5"/>
  <c r="A20" i="1"/>
  <c r="A19" i="1"/>
  <c r="A18" i="1"/>
  <c r="A17" i="1"/>
  <c r="F39" i="1"/>
  <c r="F56" i="1"/>
  <c r="A16" i="1"/>
  <c r="F4" i="6"/>
  <c r="F11" i="6" l="1"/>
  <c r="F5" i="6"/>
  <c r="F1" i="6"/>
  <c r="F7" i="6"/>
  <c r="F9" i="6"/>
  <c r="F3" i="6"/>
  <c r="F8" i="6"/>
  <c r="F10" i="6"/>
  <c r="F2" i="6"/>
  <c r="C1" i="6" l="1"/>
  <c r="M22" i="6" s="1"/>
  <c r="B13" i="6" l="1"/>
  <c r="C13" i="6" s="1"/>
  <c r="B14" i="6" s="1"/>
  <c r="M35" i="6"/>
  <c r="M23" i="6"/>
  <c r="M25" i="6"/>
  <c r="M24" i="6"/>
  <c r="M34" i="6"/>
  <c r="C62" i="1" s="1"/>
  <c r="M21" i="6"/>
  <c r="M20" i="6"/>
  <c r="C16" i="1" s="1"/>
  <c r="C2" i="6"/>
  <c r="N22" i="6" s="1"/>
  <c r="N34" i="6"/>
  <c r="N23" i="6"/>
  <c r="C3" i="6"/>
  <c r="C4" i="6" s="1"/>
  <c r="C5" i="6" s="1"/>
  <c r="C6" i="6" s="1"/>
  <c r="C7" i="6" s="1"/>
  <c r="C8" i="6" s="1"/>
  <c r="C18" i="1"/>
  <c r="C17" i="1"/>
  <c r="C19" i="1"/>
  <c r="C20" i="1"/>
  <c r="N21" i="6" l="1"/>
  <c r="N20" i="6"/>
  <c r="N25" i="6"/>
  <c r="N35" i="6"/>
  <c r="N24" i="6"/>
  <c r="Q21" i="6"/>
  <c r="Q25" i="6"/>
  <c r="E17" i="1"/>
  <c r="D17" i="1" s="1"/>
  <c r="E16" i="1"/>
  <c r="D16" i="1" s="1"/>
  <c r="Q34" i="6"/>
  <c r="Q22" i="6"/>
  <c r="Q23" i="6"/>
  <c r="Q24" i="6"/>
  <c r="Q35" i="6"/>
  <c r="D62" i="1"/>
  <c r="Q20" i="6"/>
  <c r="E19" i="1"/>
  <c r="D19" i="1" s="1"/>
  <c r="E20" i="1"/>
  <c r="D20" i="1" s="1"/>
  <c r="E62" i="1"/>
  <c r="E18" i="1"/>
  <c r="D18" i="1" s="1"/>
  <c r="B15" i="6"/>
  <c r="F19" i="1" l="1"/>
  <c r="F20" i="1"/>
  <c r="F16" i="1"/>
  <c r="F17" i="1"/>
  <c r="F18" i="1"/>
  <c r="F21" i="1" l="1"/>
  <c r="F23" i="1" s="1"/>
  <c r="F58" i="1" s="1"/>
  <c r="B44" i="6" l="1"/>
  <c r="D38" i="5"/>
  <c r="D41" i="5" s="1"/>
  <c r="D43" i="5" s="1"/>
  <c r="D15" i="5"/>
  <c r="D18" i="5" s="1"/>
  <c r="D29" i="5"/>
  <c r="D32" i="5" s="1"/>
  <c r="D34" i="5" s="1"/>
  <c r="D14" i="5"/>
  <c r="D49" i="5"/>
  <c r="D50" i="5" s="1"/>
  <c r="D53" i="5" s="1"/>
  <c r="D55" i="5" s="1"/>
  <c r="D4" i="5"/>
  <c r="D5" i="5"/>
  <c r="D8" i="5" s="1"/>
  <c r="B45" i="6"/>
  <c r="D20" i="5" l="1"/>
  <c r="D10" i="5"/>
  <c r="B50" i="6"/>
  <c r="B51" i="6"/>
  <c r="B49" i="6"/>
  <c r="B48" i="6"/>
  <c r="B47" i="6"/>
  <c r="F66" i="1" s="1"/>
  <c r="F68" i="1" s="1"/>
  <c r="F6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poweruser</author>
  </authors>
  <commentList>
    <comment ref="A62" authorId="0" shapeId="0" xr:uid="{00000000-0006-0000-0000-000001000000}">
      <text>
        <r>
          <rPr>
            <sz val="9"/>
            <color indexed="81"/>
            <rFont val="Tahoma"/>
            <family val="2"/>
          </rPr>
          <t>If using our federally negoitated rate, the base should be MTDC. If using a TC or TDC base, then please enter the rate below.</t>
        </r>
      </text>
    </comment>
  </commentList>
</comments>
</file>

<file path=xl/sharedStrings.xml><?xml version="1.0" encoding="utf-8"?>
<sst xmlns="http://schemas.openxmlformats.org/spreadsheetml/2006/main" count="224" uniqueCount="142">
  <si>
    <t>Personnel</t>
  </si>
  <si>
    <t>Salaries</t>
  </si>
  <si>
    <t>Benefits</t>
  </si>
  <si>
    <t>(Enter Job Title)</t>
  </si>
  <si>
    <t>Chart L</t>
  </si>
  <si>
    <t>Retirement Eligible (Career / Contract)</t>
  </si>
  <si>
    <t>A</t>
  </si>
  <si>
    <t>B</t>
  </si>
  <si>
    <t>C</t>
  </si>
  <si>
    <t>Non-Retirement Eligible (Limited Term)</t>
  </si>
  <si>
    <t>D</t>
  </si>
  <si>
    <t>Postdoc Employees</t>
  </si>
  <si>
    <t>E</t>
  </si>
  <si>
    <t>UC Davis Grad &amp; Undergrad Students (TC:  4920)</t>
  </si>
  <si>
    <t>F</t>
  </si>
  <si>
    <t>All Limited Term Employees (includes non-UCD students; TC: 9995)</t>
  </si>
  <si>
    <t>Travel</t>
  </si>
  <si>
    <t>Supplies and Other Expenses</t>
  </si>
  <si>
    <t>REC Recharge Rates</t>
  </si>
  <si>
    <t>Consultants/Vendor</t>
  </si>
  <si>
    <t>Subcontracts</t>
  </si>
  <si>
    <t>Other Expenses</t>
  </si>
  <si>
    <t>Other 1</t>
  </si>
  <si>
    <t>Research Project - Off Campus</t>
  </si>
  <si>
    <t>Other Sponsored Activity - Off Campus</t>
  </si>
  <si>
    <t>7/1/14-6/30/16</t>
  </si>
  <si>
    <t>7/1/13-6/30/18</t>
  </si>
  <si>
    <t>7/1/16-6/30/18</t>
  </si>
  <si>
    <t>Total Direct Costs</t>
  </si>
  <si>
    <t>**Exclude Subcontracts over 25k, tuition remission, equipment, rental costs of off-site facilities from the base when calculating indirect costs.</t>
  </si>
  <si>
    <t>Modified Total Direct Costs**</t>
  </si>
  <si>
    <t>Total Project Costs</t>
  </si>
  <si>
    <t>Indirect Costs**</t>
  </si>
  <si>
    <t>Equipment (single items w/cost exceeding $5,000 USD)</t>
  </si>
  <si>
    <t>Insert Sponsor's Rate:</t>
  </si>
  <si>
    <t>(sponsor's rate based on their published IDC policy)</t>
  </si>
  <si>
    <t>**Adjust based on sponsor's policy**</t>
  </si>
  <si>
    <t>Base used to calculate IDC:</t>
  </si>
  <si>
    <t>converted rate used to calculate based on TDC</t>
  </si>
  <si>
    <t xml:space="preserve">Include List of trips, miles, rate, lodging, etc… </t>
  </si>
  <si>
    <t>***Select the Applicable IDC Option Based on the Specifics of Your Particular Project***</t>
  </si>
  <si>
    <t>Insert Rate</t>
  </si>
  <si>
    <t>NOTE: Do NOT save this template to your computer. The Benefit rates are subject to change and you'll need to make sure you have the most current version.</t>
  </si>
  <si>
    <t>Amount</t>
  </si>
  <si>
    <t>Total Salaries/Wages:</t>
  </si>
  <si>
    <t xml:space="preserve">Description </t>
  </si>
  <si>
    <t>Describe Effort (% or months, hours)</t>
  </si>
  <si>
    <t>Composite Fringe Benefit Rates</t>
  </si>
  <si>
    <t>Total Benefits:</t>
  </si>
  <si>
    <t>Total Personnel Costs:</t>
  </si>
  <si>
    <t>Description</t>
  </si>
  <si>
    <t>Item 1 Description</t>
  </si>
  <si>
    <t>Item 2 Description</t>
  </si>
  <si>
    <t>Total Equipment:</t>
  </si>
  <si>
    <t>Total Travel:</t>
  </si>
  <si>
    <t>Total Supplies and Other Expenses:</t>
  </si>
  <si>
    <t>Supplies item 1 Description</t>
  </si>
  <si>
    <t>Supplies item 2 Description</t>
  </si>
  <si>
    <t>Supplies item 3 Description</t>
  </si>
  <si>
    <t>Supplies item 4 Description</t>
  </si>
  <si>
    <t>Total Subcontracts:</t>
  </si>
  <si>
    <t>Total Other Expenses:</t>
  </si>
  <si>
    <t>Total Direct Costs:</t>
  </si>
  <si>
    <t>In this example '12' is the duration of the project, '3' is the number of months at the first rate and '9' is the number of months at the second rate.</t>
  </si>
  <si>
    <t>Modified Total Direct Costs (MTDC)**</t>
  </si>
  <si>
    <r>
      <t xml:space="preserve">Is anything excluded from the base? (i.e. subs, equipment, etc…) Or is Indirects only calculated on Personnel Costs? Etc… </t>
    </r>
    <r>
      <rPr>
        <b/>
        <u/>
        <sz val="14"/>
        <color rgb="FFFF0000"/>
        <rFont val="Calibri"/>
        <family val="2"/>
        <scheme val="minor"/>
      </rPr>
      <t>must adjust formulas below</t>
    </r>
  </si>
  <si>
    <t>If using a Split Rate Edit the Formula to read the MTDC divided by the total number of months, time the number of months at one rate, and times the number of months at the second rate.</t>
  </si>
  <si>
    <t>*  Projected rates are for budgeting purposes only.  The rate structure will be changing with the conversion to UC Path.</t>
  </si>
  <si>
    <r>
      <t xml:space="preserve">**Option 1: Our </t>
    </r>
    <r>
      <rPr>
        <b/>
        <u/>
        <sz val="12"/>
        <color rgb="FF0000FF"/>
        <rFont val="Calibri"/>
        <family val="2"/>
        <scheme val="minor"/>
      </rPr>
      <t xml:space="preserve">Federally Negotiated Off-Campus </t>
    </r>
    <r>
      <rPr>
        <b/>
        <u/>
        <sz val="14"/>
        <color rgb="FF0000FF"/>
        <rFont val="Calibri"/>
        <family val="2"/>
        <scheme val="minor"/>
      </rPr>
      <t xml:space="preserve">RESEARCH </t>
    </r>
    <r>
      <rPr>
        <b/>
        <u/>
        <sz val="12"/>
        <color rgb="FF0000FF"/>
        <rFont val="Calibri"/>
        <family val="2"/>
        <scheme val="minor"/>
      </rPr>
      <t xml:space="preserve">Rate </t>
    </r>
    <r>
      <rPr>
        <b/>
        <sz val="12"/>
        <color rgb="FF0000FF"/>
        <rFont val="Calibri"/>
        <family val="2"/>
        <scheme val="minor"/>
      </rPr>
      <t>(indirects are calculated based on a Modified Total Direct Cost Base)</t>
    </r>
  </si>
  <si>
    <r>
      <t xml:space="preserve">**Option 2: Our </t>
    </r>
    <r>
      <rPr>
        <b/>
        <u/>
        <sz val="12"/>
        <color rgb="FF0000FF"/>
        <rFont val="Calibri"/>
        <family val="2"/>
        <scheme val="minor"/>
      </rPr>
      <t xml:space="preserve">Federally Negotiated Off-Campus </t>
    </r>
    <r>
      <rPr>
        <b/>
        <u/>
        <sz val="14"/>
        <color rgb="FF0000FF"/>
        <rFont val="Calibri"/>
        <family val="2"/>
        <scheme val="minor"/>
      </rPr>
      <t>OTHER SPONSORED ACTIVITY</t>
    </r>
    <r>
      <rPr>
        <b/>
        <u/>
        <sz val="12"/>
        <color rgb="FF0000FF"/>
        <rFont val="Calibri"/>
        <family val="2"/>
        <scheme val="minor"/>
      </rPr>
      <t xml:space="preserve"> Rate </t>
    </r>
    <r>
      <rPr>
        <b/>
        <sz val="12"/>
        <color rgb="FF0000FF"/>
        <rFont val="Calibri"/>
        <family val="2"/>
        <scheme val="minor"/>
      </rPr>
      <t>(indirects are calculated based on a Modified Total Direct Cost Base)</t>
    </r>
  </si>
  <si>
    <t>Example=(((MTDC/12)*3)*.245) + (((MTDC/12)*9)*.25)</t>
  </si>
  <si>
    <r>
      <t xml:space="preserve">****The Following Options are Based on When the Sponsor's Policy Does Not Allow for Our Full Indirect Cost Recovery. </t>
    </r>
    <r>
      <rPr>
        <b/>
        <u/>
        <sz val="14"/>
        <color rgb="FF0000FF"/>
        <rFont val="Calibri"/>
        <family val="2"/>
        <scheme val="minor"/>
      </rPr>
      <t>This Must be Documented by the Sponsor's Written Policy</t>
    </r>
    <r>
      <rPr>
        <b/>
        <sz val="14"/>
        <color rgb="FF0000FF"/>
        <rFont val="Calibri"/>
        <family val="2"/>
        <scheme val="minor"/>
      </rPr>
      <t xml:space="preserve"> in Order to Obtain Approval for an Exception to the Indirect Costs. Make sure you contact OCG prior to submitting your proposal using these reduced rates. Otherwise if funded the budget may need to be revised to increase the indirects if an exception can not be approved.****</t>
    </r>
  </si>
  <si>
    <r>
      <t xml:space="preserve">**Option 5: </t>
    </r>
    <r>
      <rPr>
        <b/>
        <u/>
        <sz val="12"/>
        <color rgb="FF0000FF"/>
        <rFont val="Calibri"/>
        <family val="2"/>
        <scheme val="minor"/>
      </rPr>
      <t>OTHER</t>
    </r>
    <r>
      <rPr>
        <b/>
        <sz val="12"/>
        <color rgb="FF0000FF"/>
        <rFont val="Calibri"/>
        <family val="2"/>
        <scheme val="minor"/>
      </rPr>
      <t>**</t>
    </r>
  </si>
  <si>
    <t>***You must adjust the formula to the specifics of the sponsor's written indirect cost policy***</t>
  </si>
  <si>
    <t>UCD Rate Agreement - Click HERE for the full rate agreement</t>
  </si>
  <si>
    <t>***See notes to the right if you need to use a split rate***</t>
  </si>
  <si>
    <r>
      <t xml:space="preserve">**Option 4: </t>
    </r>
    <r>
      <rPr>
        <b/>
        <u/>
        <sz val="12"/>
        <color rgb="FF0000FF"/>
        <rFont val="Calibri"/>
        <family val="2"/>
        <scheme val="minor"/>
      </rPr>
      <t>Total Cost</t>
    </r>
    <r>
      <rPr>
        <b/>
        <sz val="12"/>
        <color rgb="FF0000FF"/>
        <rFont val="Calibri"/>
        <family val="2"/>
        <scheme val="minor"/>
      </rPr>
      <t xml:space="preserve"> (i.e. the award will be for a total of $100,000 and of that 15% can be for indirect costs. Subs to other UC campuses are still excluded from the base.)</t>
    </r>
  </si>
  <si>
    <r>
      <t xml:space="preserve">**Option 3: </t>
    </r>
    <r>
      <rPr>
        <b/>
        <u/>
        <sz val="12"/>
        <color rgb="FF0000FF"/>
        <rFont val="Calibri"/>
        <family val="2"/>
        <scheme val="minor"/>
      </rPr>
      <t>Total Direct Cost</t>
    </r>
    <r>
      <rPr>
        <b/>
        <sz val="12"/>
        <color rgb="FF0000FF"/>
        <rFont val="Calibri"/>
        <family val="2"/>
        <scheme val="minor"/>
      </rPr>
      <t xml:space="preserve"> (indirects are calculated on all the direct costs, no exclusions from the base except for subs to other UC campuses)</t>
    </r>
  </si>
  <si>
    <t>Click Here for information on budgeting Direct Costs</t>
  </si>
  <si>
    <t>PI (Enter Name)</t>
  </si>
  <si>
    <t>Start Date:</t>
  </si>
  <si>
    <t>End Date:</t>
  </si>
  <si>
    <t>Effective Start Date:</t>
  </si>
  <si>
    <t>YR2</t>
  </si>
  <si>
    <t>YR3</t>
  </si>
  <si>
    <t>YR4</t>
  </si>
  <si>
    <t>YR5</t>
  </si>
  <si>
    <t>Months to Fiscal year end:</t>
  </si>
  <si>
    <t>YR6</t>
  </si>
  <si>
    <t>Split:</t>
  </si>
  <si>
    <t>Fringe Benefit Rates</t>
  </si>
  <si>
    <t>Project Year Rate Based on FY</t>
  </si>
  <si>
    <t>Averages</t>
  </si>
  <si>
    <t>14/15</t>
  </si>
  <si>
    <t>15/16</t>
  </si>
  <si>
    <t>16/17</t>
  </si>
  <si>
    <t>17/18</t>
  </si>
  <si>
    <t>18/19</t>
  </si>
  <si>
    <t>19/20</t>
  </si>
  <si>
    <t>20/21</t>
  </si>
  <si>
    <t>21/22</t>
  </si>
  <si>
    <t>22/23</t>
  </si>
  <si>
    <t>23/24</t>
  </si>
  <si>
    <t>YR1</t>
  </si>
  <si>
    <t>Select Group Below</t>
  </si>
  <si>
    <t>Note: This is a tool to assist with your budget planning. Always double check results to ensure appropriate calculations. In the event you need to edit the formulas go to 'Review' then select 'Unprotect Sheet'. The password is budget.</t>
  </si>
  <si>
    <t>Note: This budget template is for guidance only; not all budgets will include all categories. Follow your sponsor's guidelines!</t>
  </si>
  <si>
    <t>Agricultural &amp; Natural Resources Consolidated Fringe Benefit Rates as of April 1, 2013</t>
  </si>
  <si>
    <t>UC Subs are not included in the base when calculating indirect costs. Their indirects will be in their total subcontract amount.</t>
  </si>
  <si>
    <t>Indirect Cost Notes:</t>
  </si>
  <si>
    <t>Base</t>
  </si>
  <si>
    <t>MTDC</t>
  </si>
  <si>
    <r>
      <t xml:space="preserve">**If Using a Rate/Base that is Less Than Our Full Indirect Cost Recovery, </t>
    </r>
    <r>
      <rPr>
        <b/>
        <u/>
        <sz val="9"/>
        <color rgb="FFFF0000"/>
        <rFont val="Arial"/>
        <family val="2"/>
      </rPr>
      <t>This Must be Documented by the Sponsor's Written Policy</t>
    </r>
    <r>
      <rPr>
        <b/>
        <sz val="9"/>
        <color rgb="FFFF0000"/>
        <rFont val="Arial"/>
        <family val="2"/>
      </rPr>
      <t xml:space="preserve"> in Order to Obtain Approval. Make sure you contact OCG prior to submitting your proposal if using a reduced rate. Otherwise if funded the budget may need to be revised to increase the indirects if an exception can not be approved.**</t>
    </r>
  </si>
  <si>
    <t>Non-UC</t>
  </si>
  <si>
    <t>UC</t>
  </si>
  <si>
    <t>Entity Name</t>
  </si>
  <si>
    <t>IF MTDC: amount to include for IDC Calculations</t>
  </si>
  <si>
    <t>Indirect Costs</t>
  </si>
  <si>
    <t>Research - Off Campus</t>
  </si>
  <si>
    <t>Sponsor Rate Policy</t>
  </si>
  <si>
    <t>Total Cost</t>
  </si>
  <si>
    <t>Total Direct Cost</t>
  </si>
  <si>
    <t>Other</t>
  </si>
  <si>
    <t>BASE</t>
  </si>
  <si>
    <t>TDC</t>
  </si>
  <si>
    <t>Research</t>
  </si>
  <si>
    <t>Other Sponsored Activity</t>
  </si>
  <si>
    <t>Sponsor Rate Policy MTDC Base</t>
  </si>
  <si>
    <t>Sponsor Rate Policy TDC Base</t>
  </si>
  <si>
    <t>Sponsor Rate Policy TC Base</t>
  </si>
  <si>
    <t>converted rate to TDC</t>
  </si>
  <si>
    <t>Subawards</t>
  </si>
  <si>
    <t>Project Type:</t>
  </si>
  <si>
    <t>Choose Base:</t>
  </si>
  <si>
    <t>Base Amount:</t>
  </si>
  <si>
    <t>Total Indirect Costs</t>
  </si>
  <si>
    <t>Total Costs</t>
  </si>
  <si>
    <t>Enter Consultant and Vendors contractual agreements under the line item in the Other Category. These are not excluded from the base when calculating indirect costs.</t>
  </si>
  <si>
    <t>Number of Months (Must be less than 12 months):</t>
  </si>
  <si>
    <t>Academic &amp; Management</t>
  </si>
  <si>
    <t>Staff Exempt</t>
  </si>
  <si>
    <t>Staff Non-Exempt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</si>
</sst>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3" formatCode="_(* #,##0.00_);_(* \(#,##0.00\);_(* &quot;-&quot;??_);_(@_)"/>
    <numFmt numFmtId="164" formatCode="0.0%"/>
    <numFmt numFmtId="165" formatCode="0.000%"/>
    <numFmt numFmtId="166" formatCode="0.000"/>
    <numFmt numFmtId="167" formatCode="_(* #,##0.000_);_(* \(#,##0.000\);_(* &quot;-&quot;??_);_(@_)"/>
    <numFmt numFmtId="168" formatCode="_(* #,##0.0000_);_(* \(#,##0.0000\);_(* &quot;-&quot;??_);_(@_)"/>
  </numFmts>
  <fonts count="52" x14ac:knownFonts="1">
    <font>
      <sz val="11"/>
      <color theme="1"/>
      <name val="Calibri"/>
      <family val="2"/>
      <scheme val="minor"/>
    </font>
    <font>
      <sz val="11"/>
      <color theme="1"/>
      <name val="Calibri"/>
      <family val="2"/>
      <scheme val="minor"/>
    </font>
    <font>
      <sz val="9"/>
      <color indexed="81"/>
      <name val="Tahoma"/>
      <family val="2"/>
    </font>
    <font>
      <sz val="10"/>
      <name val="Arial"/>
      <family val="2"/>
    </font>
    <font>
      <sz val="11"/>
      <color indexed="8"/>
      <name val="Calibri"/>
      <family val="2"/>
    </font>
    <font>
      <b/>
      <sz val="11"/>
      <color theme="1"/>
      <name val="Calibri"/>
      <family val="2"/>
      <scheme val="minor"/>
    </font>
    <font>
      <sz val="11"/>
      <color theme="0" tint="-0.34998626667073579"/>
      <name val="Calibri"/>
      <family val="2"/>
      <scheme val="minor"/>
    </font>
    <font>
      <sz val="11"/>
      <color rgb="FFFF0000"/>
      <name val="Calibri"/>
      <family val="2"/>
      <scheme val="minor"/>
    </font>
    <font>
      <sz val="11"/>
      <color theme="0" tint="-0.499984740745262"/>
      <name val="Calibri"/>
      <family val="2"/>
      <scheme val="minor"/>
    </font>
    <font>
      <b/>
      <sz val="11"/>
      <color rgb="FFFF0000"/>
      <name val="Calibri"/>
      <family val="2"/>
      <scheme val="minor"/>
    </font>
    <font>
      <b/>
      <u/>
      <sz val="14"/>
      <color rgb="FFFF0000"/>
      <name val="Calibri"/>
      <family val="2"/>
      <scheme val="minor"/>
    </font>
    <font>
      <b/>
      <u/>
      <sz val="12"/>
      <color theme="1"/>
      <name val="Calibri"/>
      <family val="2"/>
      <scheme val="minor"/>
    </font>
    <font>
      <u/>
      <sz val="11"/>
      <color theme="1"/>
      <name val="Calibri"/>
      <family val="2"/>
      <scheme val="minor"/>
    </font>
    <font>
      <b/>
      <u/>
      <sz val="12"/>
      <color rgb="FFFF0000"/>
      <name val="Calibri"/>
      <family val="2"/>
      <scheme val="minor"/>
    </font>
    <font>
      <b/>
      <sz val="12"/>
      <color rgb="FFFF0000"/>
      <name val="Calibri"/>
      <family val="2"/>
      <scheme val="minor"/>
    </font>
    <font>
      <sz val="12"/>
      <color rgb="FFFF0000"/>
      <name val="Calibri"/>
      <family val="2"/>
      <scheme val="minor"/>
    </font>
    <font>
      <sz val="12"/>
      <color theme="1"/>
      <name val="Calibri"/>
      <family val="2"/>
      <scheme val="minor"/>
    </font>
    <font>
      <b/>
      <sz val="11"/>
      <color rgb="FF0000FF"/>
      <name val="Calibri"/>
      <family val="2"/>
      <scheme val="minor"/>
    </font>
    <font>
      <sz val="11"/>
      <color rgb="FF0000FF"/>
      <name val="Calibri"/>
      <family val="2"/>
      <scheme val="minor"/>
    </font>
    <font>
      <sz val="9"/>
      <color theme="1"/>
      <name val="Calibri"/>
      <family val="2"/>
      <scheme val="minor"/>
    </font>
    <font>
      <b/>
      <u/>
      <sz val="18"/>
      <name val="Calibri"/>
      <family val="2"/>
      <scheme val="minor"/>
    </font>
    <font>
      <b/>
      <sz val="18"/>
      <name val="Calibri"/>
      <family val="2"/>
      <scheme val="minor"/>
    </font>
    <font>
      <b/>
      <sz val="12"/>
      <color rgb="FF0000FF"/>
      <name val="Calibri"/>
      <family val="2"/>
      <scheme val="minor"/>
    </font>
    <font>
      <b/>
      <u/>
      <sz val="12"/>
      <color rgb="FF0000FF"/>
      <name val="Calibri"/>
      <family val="2"/>
      <scheme val="minor"/>
    </font>
    <font>
      <b/>
      <u/>
      <sz val="14"/>
      <color rgb="FF0000FF"/>
      <name val="Calibri"/>
      <family val="2"/>
      <scheme val="minor"/>
    </font>
    <font>
      <b/>
      <u/>
      <sz val="18"/>
      <color rgb="FF0000FF"/>
      <name val="Calibri"/>
      <family val="2"/>
      <scheme val="minor"/>
    </font>
    <font>
      <b/>
      <sz val="18"/>
      <color rgb="FF0000FF"/>
      <name val="Calibri"/>
      <family val="2"/>
      <scheme val="minor"/>
    </font>
    <font>
      <b/>
      <sz val="14"/>
      <color rgb="FF0000FF"/>
      <name val="Calibri"/>
      <family val="2"/>
      <scheme val="minor"/>
    </font>
    <font>
      <sz val="11"/>
      <color rgb="FF002060"/>
      <name val="Calibri"/>
      <family val="2"/>
      <scheme val="minor"/>
    </font>
    <font>
      <u/>
      <sz val="11"/>
      <color theme="10"/>
      <name val="Calibri"/>
      <family val="2"/>
      <scheme val="minor"/>
    </font>
    <font>
      <b/>
      <u/>
      <sz val="11"/>
      <color theme="1"/>
      <name val="Calibri"/>
      <family val="2"/>
      <scheme val="minor"/>
    </font>
    <font>
      <i/>
      <sz val="9"/>
      <color theme="0" tint="-0.249977111117893"/>
      <name val="Arial"/>
      <family val="2"/>
    </font>
    <font>
      <b/>
      <sz val="9"/>
      <color rgb="FF0000FF"/>
      <name val="Arial"/>
      <family val="2"/>
    </font>
    <font>
      <b/>
      <sz val="9"/>
      <color theme="1"/>
      <name val="Arial"/>
      <family val="2"/>
    </font>
    <font>
      <sz val="9"/>
      <color theme="1"/>
      <name val="Arial"/>
      <family val="2"/>
    </font>
    <font>
      <b/>
      <sz val="9"/>
      <color rgb="FFFF0000"/>
      <name val="Arial"/>
      <family val="2"/>
    </font>
    <font>
      <sz val="9"/>
      <color rgb="FFFF0000"/>
      <name val="Arial"/>
      <family val="2"/>
    </font>
    <font>
      <u/>
      <sz val="9"/>
      <color theme="10"/>
      <name val="Arial"/>
      <family val="2"/>
    </font>
    <font>
      <sz val="9"/>
      <color rgb="FF0000FF"/>
      <name val="Arial"/>
      <family val="2"/>
    </font>
    <font>
      <b/>
      <i/>
      <sz val="9"/>
      <color rgb="FFFF0000"/>
      <name val="Arial"/>
      <family val="2"/>
    </font>
    <font>
      <b/>
      <sz val="9"/>
      <color indexed="8"/>
      <name val="Arial"/>
      <family val="2"/>
    </font>
    <font>
      <b/>
      <sz val="9"/>
      <name val="Arial"/>
      <family val="2"/>
    </font>
    <font>
      <sz val="9"/>
      <name val="Arial"/>
      <family val="2"/>
    </font>
    <font>
      <sz val="9"/>
      <color theme="0" tint="-0.249977111117893"/>
      <name val="Arial"/>
      <family val="2"/>
    </font>
    <font>
      <i/>
      <sz val="9"/>
      <color rgb="FFFF0000"/>
      <name val="Arial"/>
      <family val="2"/>
    </font>
    <font>
      <b/>
      <u/>
      <sz val="9"/>
      <color rgb="FFFF0000"/>
      <name val="Arial"/>
      <family val="2"/>
    </font>
    <font>
      <sz val="9"/>
      <color theme="0"/>
      <name val="Arial"/>
      <family val="2"/>
    </font>
    <font>
      <sz val="9"/>
      <color theme="0" tint="-0.34998626667073579"/>
      <name val="Arial"/>
      <family val="2"/>
    </font>
    <font>
      <sz val="9"/>
      <color rgb="FF00B050"/>
      <name val="Arial"/>
      <family val="2"/>
    </font>
    <font>
      <sz val="9"/>
      <color theme="5"/>
      <name val="Arial"/>
      <family val="2"/>
    </font>
    <font>
      <b/>
      <sz val="9"/>
      <color theme="0" tint="-0.249977111117893"/>
      <name val="Arial"/>
      <family val="2"/>
    </font>
    <font>
      <b/>
      <u/>
      <sz val="9"/>
      <color rgb="FF2062C4"/>
      <name val="Arial"/>
      <family val="2"/>
    </font>
  </fonts>
  <fills count="15">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rgb="FFFFCCFF"/>
        <bgColor indexed="64"/>
      </patternFill>
    </fill>
    <fill>
      <patternFill patternType="solid">
        <fgColor rgb="FF66FFFF"/>
        <bgColor indexed="64"/>
      </patternFill>
    </fill>
    <fill>
      <patternFill patternType="solid">
        <fgColor rgb="FF99FF99"/>
        <bgColor indexed="64"/>
      </patternFill>
    </fill>
    <fill>
      <patternFill patternType="solid">
        <fgColor rgb="FF99CCFF"/>
        <bgColor indexed="64"/>
      </patternFill>
    </fill>
    <fill>
      <patternFill patternType="solid">
        <fgColor theme="0" tint="-4.9989318521683403E-2"/>
        <bgColor indexed="64"/>
      </patternFill>
    </fill>
    <fill>
      <patternFill patternType="solid">
        <fgColor rgb="FFB1FDBF"/>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FCFFE7"/>
        <bgColor indexed="64"/>
      </patternFill>
    </fill>
  </fills>
  <borders count="1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7">
    <xf numFmtId="0" fontId="0" fillId="0" borderId="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9" fontId="4" fillId="0" borderId="0" applyFont="0" applyFill="0" applyBorder="0" applyAlignment="0" applyProtection="0"/>
    <xf numFmtId="0" fontId="3" fillId="0" borderId="0"/>
    <xf numFmtId="0" fontId="3" fillId="0" borderId="0"/>
    <xf numFmtId="9" fontId="4" fillId="0" borderId="0" applyFont="0" applyFill="0" applyBorder="0" applyAlignment="0" applyProtection="0"/>
    <xf numFmtId="0" fontId="3" fillId="0" borderId="0"/>
    <xf numFmtId="0" fontId="3" fillId="0" borderId="0"/>
    <xf numFmtId="9" fontId="4" fillId="0" borderId="0" applyFont="0" applyFill="0" applyBorder="0" applyAlignment="0" applyProtection="0"/>
    <xf numFmtId="0" fontId="3" fillId="0" borderId="0"/>
    <xf numFmtId="9" fontId="1" fillId="0" borderId="0" applyFont="0" applyFill="0" applyBorder="0" applyAlignment="0" applyProtection="0"/>
    <xf numFmtId="43" fontId="1" fillId="0" borderId="0" applyFont="0" applyFill="0" applyBorder="0" applyAlignment="0" applyProtection="0"/>
    <xf numFmtId="0" fontId="29" fillId="0" borderId="0" applyNumberFormat="0" applyFill="0" applyBorder="0" applyAlignment="0" applyProtection="0"/>
  </cellStyleXfs>
  <cellXfs count="270">
    <xf numFmtId="0" fontId="0" fillId="0" borderId="0" xfId="0"/>
    <xf numFmtId="0" fontId="5" fillId="0" borderId="0" xfId="0" applyFont="1"/>
    <xf numFmtId="0" fontId="5" fillId="0" borderId="0" xfId="0" applyFont="1" applyAlignment="1">
      <alignment wrapText="1"/>
    </xf>
    <xf numFmtId="0" fontId="5" fillId="0" borderId="9" xfId="0" applyFont="1" applyBorder="1"/>
    <xf numFmtId="9" fontId="5" fillId="0" borderId="9" xfId="0" applyNumberFormat="1" applyFont="1" applyBorder="1"/>
    <xf numFmtId="9" fontId="0" fillId="0" borderId="0" xfId="0" applyNumberFormat="1" applyFont="1" applyAlignment="1">
      <alignment horizontal="left"/>
    </xf>
    <xf numFmtId="43" fontId="0" fillId="0" borderId="0" xfId="55" applyFont="1"/>
    <xf numFmtId="43" fontId="5" fillId="0" borderId="0" xfId="55" applyFont="1"/>
    <xf numFmtId="0" fontId="6" fillId="0" borderId="0" xfId="0" applyFont="1"/>
    <xf numFmtId="0" fontId="8" fillId="0" borderId="0" xfId="0" applyFont="1"/>
    <xf numFmtId="0" fontId="8" fillId="0" borderId="0" xfId="0" applyFont="1" applyAlignment="1">
      <alignment horizontal="center"/>
    </xf>
    <xf numFmtId="0" fontId="5" fillId="0" borderId="0" xfId="0" applyFont="1" applyBorder="1"/>
    <xf numFmtId="9" fontId="5" fillId="0" borderId="0" xfId="0" applyNumberFormat="1" applyFont="1" applyBorder="1"/>
    <xf numFmtId="0" fontId="8" fillId="0" borderId="0" xfId="0" applyFont="1" applyBorder="1"/>
    <xf numFmtId="10" fontId="6" fillId="0" borderId="0" xfId="54" applyNumberFormat="1" applyFont="1"/>
    <xf numFmtId="165" fontId="6" fillId="0" borderId="0" xfId="54" applyNumberFormat="1" applyFont="1"/>
    <xf numFmtId="0" fontId="5" fillId="0" borderId="0" xfId="0" applyFont="1" applyFill="1"/>
    <xf numFmtId="43" fontId="5" fillId="0" borderId="0" xfId="55" applyFont="1" applyFill="1"/>
    <xf numFmtId="43" fontId="0" fillId="0" borderId="0" xfId="55" applyFont="1" applyFill="1"/>
    <xf numFmtId="9" fontId="0" fillId="0" borderId="0" xfId="0" applyNumberFormat="1" applyFont="1" applyFill="1" applyAlignment="1">
      <alignment horizontal="left"/>
    </xf>
    <xf numFmtId="0" fontId="6" fillId="0" borderId="0" xfId="0" applyFont="1" applyAlignment="1">
      <alignment horizontal="center"/>
    </xf>
    <xf numFmtId="0" fontId="5" fillId="0" borderId="0" xfId="0" applyFont="1" applyFill="1" applyBorder="1" applyAlignment="1">
      <alignment wrapText="1"/>
    </xf>
    <xf numFmtId="0" fontId="9" fillId="0" borderId="0" xfId="0" applyFont="1" applyAlignment="1">
      <alignment horizontal="center"/>
    </xf>
    <xf numFmtId="0" fontId="5" fillId="6" borderId="0" xfId="0" applyFont="1" applyFill="1"/>
    <xf numFmtId="43" fontId="5" fillId="6" borderId="0" xfId="55" applyFont="1" applyFill="1"/>
    <xf numFmtId="43" fontId="9" fillId="5" borderId="0" xfId="55" applyFont="1" applyFill="1"/>
    <xf numFmtId="0" fontId="12" fillId="0" borderId="0" xfId="0" applyFont="1"/>
    <xf numFmtId="0" fontId="12" fillId="0" borderId="0" xfId="0" applyFont="1" applyFill="1"/>
    <xf numFmtId="0" fontId="14" fillId="0" borderId="0" xfId="0" applyFont="1" applyAlignment="1">
      <alignment horizontal="center" wrapText="1"/>
    </xf>
    <xf numFmtId="0" fontId="18" fillId="0" borderId="0" xfId="0" applyFont="1" applyAlignment="1">
      <alignment horizontal="center"/>
    </xf>
    <xf numFmtId="0" fontId="18" fillId="0" borderId="0" xfId="0" applyFont="1"/>
    <xf numFmtId="9" fontId="18" fillId="0" borderId="0" xfId="0" applyNumberFormat="1" applyFont="1" applyAlignment="1">
      <alignment horizontal="center"/>
    </xf>
    <xf numFmtId="0" fontId="0" fillId="0" borderId="0" xfId="0" applyFont="1"/>
    <xf numFmtId="10" fontId="0" fillId="0" borderId="9" xfId="0" applyNumberFormat="1" applyFont="1" applyBorder="1" applyAlignment="1">
      <alignment horizontal="center"/>
    </xf>
    <xf numFmtId="0" fontId="0" fillId="0" borderId="0" xfId="0" applyFont="1" applyAlignment="1">
      <alignment wrapText="1"/>
    </xf>
    <xf numFmtId="10" fontId="0" fillId="0" borderId="9" xfId="0" applyNumberFormat="1" applyFont="1" applyBorder="1"/>
    <xf numFmtId="10" fontId="0" fillId="0" borderId="0" xfId="0" applyNumberFormat="1" applyFont="1" applyAlignment="1">
      <alignment horizontal="left"/>
    </xf>
    <xf numFmtId="0" fontId="0" fillId="0" borderId="0" xfId="0" applyFont="1" applyFill="1"/>
    <xf numFmtId="10" fontId="0" fillId="0" borderId="0" xfId="0" applyNumberFormat="1" applyFont="1" applyFill="1" applyAlignment="1">
      <alignment horizontal="left"/>
    </xf>
    <xf numFmtId="0" fontId="0" fillId="0" borderId="0" xfId="0" applyFont="1" applyBorder="1"/>
    <xf numFmtId="10" fontId="0" fillId="0" borderId="0" xfId="0" applyNumberFormat="1" applyFont="1" applyBorder="1"/>
    <xf numFmtId="9" fontId="17" fillId="0" borderId="0" xfId="0" applyNumberFormat="1" applyFont="1" applyAlignment="1">
      <alignment horizontal="center"/>
    </xf>
    <xf numFmtId="9" fontId="17" fillId="0" borderId="0" xfId="0" applyNumberFormat="1" applyFont="1" applyFill="1" applyAlignment="1">
      <alignment horizontal="center"/>
    </xf>
    <xf numFmtId="43" fontId="9" fillId="0" borderId="0" xfId="55" applyFont="1" applyFill="1"/>
    <xf numFmtId="0" fontId="20" fillId="0" borderId="0" xfId="0" applyFont="1" applyFill="1" applyAlignment="1">
      <alignment horizontal="left"/>
    </xf>
    <xf numFmtId="0" fontId="21" fillId="0" borderId="0" xfId="0" applyFont="1" applyFill="1" applyAlignment="1">
      <alignment horizontal="left"/>
    </xf>
    <xf numFmtId="43" fontId="21" fillId="0" borderId="0" xfId="55" applyFont="1" applyFill="1" applyAlignment="1">
      <alignment horizontal="left"/>
    </xf>
    <xf numFmtId="0" fontId="21" fillId="0" borderId="0" xfId="0" applyFont="1" applyFill="1"/>
    <xf numFmtId="0" fontId="21" fillId="0" borderId="0" xfId="0" applyFont="1" applyFill="1" applyBorder="1"/>
    <xf numFmtId="0" fontId="22" fillId="6" borderId="0" xfId="0" applyFont="1" applyFill="1"/>
    <xf numFmtId="0" fontId="22" fillId="3" borderId="0" xfId="0" applyFont="1" applyFill="1"/>
    <xf numFmtId="0" fontId="17" fillId="3" borderId="0" xfId="0" applyFont="1" applyFill="1"/>
    <xf numFmtId="43" fontId="17" fillId="3" borderId="0" xfId="55" applyFont="1" applyFill="1"/>
    <xf numFmtId="0" fontId="17" fillId="0" borderId="0" xfId="0" applyFont="1"/>
    <xf numFmtId="43" fontId="26" fillId="0" borderId="0" xfId="55" applyFont="1" applyFill="1" applyAlignment="1">
      <alignment horizontal="left"/>
    </xf>
    <xf numFmtId="0" fontId="26" fillId="0" borderId="0" xfId="0" applyFont="1" applyFill="1"/>
    <xf numFmtId="0" fontId="26" fillId="0" borderId="0" xfId="0" applyFont="1" applyFill="1" applyBorder="1"/>
    <xf numFmtId="0" fontId="25" fillId="2" borderId="0" xfId="0" applyFont="1" applyFill="1" applyAlignment="1">
      <alignment horizontal="left"/>
    </xf>
    <xf numFmtId="0" fontId="26" fillId="2" borderId="0" xfId="0" applyFont="1" applyFill="1" applyAlignment="1">
      <alignment horizontal="left"/>
    </xf>
    <xf numFmtId="43" fontId="26" fillId="2" borderId="0" xfId="55" applyFont="1" applyFill="1" applyAlignment="1">
      <alignment horizontal="left"/>
    </xf>
    <xf numFmtId="10" fontId="0" fillId="0" borderId="0" xfId="0" applyNumberFormat="1" applyFont="1" applyBorder="1" applyAlignment="1">
      <alignment horizontal="center"/>
    </xf>
    <xf numFmtId="9" fontId="5" fillId="0" borderId="0" xfId="0" applyNumberFormat="1" applyFont="1" applyBorder="1" applyAlignment="1">
      <alignment horizontal="center"/>
    </xf>
    <xf numFmtId="0" fontId="17" fillId="0" borderId="0" xfId="0" applyFont="1" applyAlignment="1">
      <alignment horizontal="left"/>
    </xf>
    <xf numFmtId="0" fontId="22" fillId="7" borderId="0" xfId="0" applyFont="1" applyFill="1"/>
    <xf numFmtId="0" fontId="17" fillId="7" borderId="0" xfId="0" applyFont="1" applyFill="1"/>
    <xf numFmtId="43" fontId="17" fillId="7" borderId="0" xfId="55" applyFont="1" applyFill="1"/>
    <xf numFmtId="0" fontId="22" fillId="4" borderId="0" xfId="0" applyFont="1" applyFill="1"/>
    <xf numFmtId="0" fontId="17" fillId="4" borderId="0" xfId="0" applyFont="1" applyFill="1"/>
    <xf numFmtId="43" fontId="17" fillId="4" borderId="0" xfId="55" applyFont="1" applyFill="1"/>
    <xf numFmtId="0" fontId="18" fillId="0" borderId="0" xfId="0" applyFont="1" applyBorder="1"/>
    <xf numFmtId="0" fontId="17" fillId="0" borderId="0" xfId="0" applyFont="1" applyBorder="1"/>
    <xf numFmtId="10" fontId="18" fillId="0" borderId="0" xfId="0" applyNumberFormat="1" applyFont="1" applyBorder="1"/>
    <xf numFmtId="0" fontId="22" fillId="9" borderId="0" xfId="0" applyFont="1" applyFill="1"/>
    <xf numFmtId="43" fontId="22" fillId="9" borderId="0" xfId="55" applyFont="1" applyFill="1"/>
    <xf numFmtId="0" fontId="11" fillId="9" borderId="0" xfId="0" applyFont="1" applyFill="1"/>
    <xf numFmtId="9" fontId="15" fillId="9" borderId="0" xfId="0" applyNumberFormat="1" applyFont="1" applyFill="1" applyAlignment="1">
      <alignment horizontal="center"/>
    </xf>
    <xf numFmtId="0" fontId="16" fillId="9" borderId="0" xfId="0" applyFont="1" applyFill="1"/>
    <xf numFmtId="43" fontId="16" fillId="9" borderId="0" xfId="55" applyFont="1" applyFill="1"/>
    <xf numFmtId="0" fontId="28" fillId="0" borderId="0" xfId="0" applyFont="1"/>
    <xf numFmtId="0" fontId="30" fillId="0" borderId="9" xfId="56" applyFont="1" applyBorder="1"/>
    <xf numFmtId="0" fontId="31" fillId="0" borderId="0" xfId="0" applyFont="1"/>
    <xf numFmtId="0" fontId="34" fillId="0" borderId="0" xfId="0" applyFont="1"/>
    <xf numFmtId="0" fontId="33" fillId="0" borderId="0" xfId="0" applyFont="1" applyAlignment="1">
      <alignment horizontal="right"/>
    </xf>
    <xf numFmtId="0" fontId="33" fillId="0" borderId="0" xfId="0" applyFont="1"/>
    <xf numFmtId="0" fontId="33" fillId="0" borderId="0" xfId="0" applyFont="1" applyAlignment="1">
      <alignment horizontal="center"/>
    </xf>
    <xf numFmtId="0" fontId="33" fillId="0" borderId="0" xfId="0" applyFont="1" applyAlignment="1">
      <alignment wrapText="1"/>
    </xf>
    <xf numFmtId="0" fontId="36" fillId="0" borderId="0" xfId="0" applyFont="1" applyAlignment="1">
      <alignment horizontal="center" wrapText="1"/>
    </xf>
    <xf numFmtId="0" fontId="34" fillId="0" borderId="0" xfId="0" applyFont="1" applyAlignment="1">
      <alignment wrapText="1"/>
    </xf>
    <xf numFmtId="0" fontId="34" fillId="0" borderId="0" xfId="0" applyFont="1" applyAlignment="1">
      <alignment horizontal="right"/>
    </xf>
    <xf numFmtId="0" fontId="38" fillId="0" borderId="0" xfId="0" applyFont="1"/>
    <xf numFmtId="0" fontId="34" fillId="0" borderId="0" xfId="0" applyFont="1" applyBorder="1"/>
    <xf numFmtId="14" fontId="34" fillId="11" borderId="0" xfId="0" applyNumberFormat="1" applyFont="1" applyFill="1" applyBorder="1"/>
    <xf numFmtId="0" fontId="34" fillId="11" borderId="0" xfId="0" applyFont="1" applyFill="1" applyBorder="1"/>
    <xf numFmtId="0" fontId="34" fillId="11" borderId="0" xfId="0" applyFont="1" applyFill="1"/>
    <xf numFmtId="0" fontId="34" fillId="11" borderId="0" xfId="0" applyFont="1" applyFill="1" applyBorder="1" applyAlignment="1">
      <alignment horizontal="right"/>
    </xf>
    <xf numFmtId="1" fontId="34" fillId="11" borderId="0" xfId="0" applyNumberFormat="1" applyFont="1" applyFill="1" applyBorder="1" applyAlignment="1">
      <alignment horizontal="right"/>
    </xf>
    <xf numFmtId="1" fontId="47" fillId="11" borderId="0" xfId="0" applyNumberFormat="1" applyFont="1" applyFill="1" applyBorder="1"/>
    <xf numFmtId="0" fontId="46" fillId="11" borderId="0" xfId="0" applyFont="1" applyFill="1" applyBorder="1"/>
    <xf numFmtId="10" fontId="34" fillId="11" borderId="0" xfId="54" applyNumberFormat="1" applyFont="1" applyFill="1" applyBorder="1"/>
    <xf numFmtId="2" fontId="34" fillId="11" borderId="0" xfId="0" applyNumberFormat="1" applyFont="1" applyFill="1" applyBorder="1"/>
    <xf numFmtId="0" fontId="0" fillId="11" borderId="0" xfId="0" applyFill="1" applyBorder="1"/>
    <xf numFmtId="0" fontId="41" fillId="11" borderId="0" xfId="0" applyFont="1" applyFill="1" applyBorder="1"/>
    <xf numFmtId="14" fontId="33" fillId="11" borderId="0" xfId="0" applyNumberFormat="1" applyFont="1" applyFill="1" applyBorder="1" applyAlignment="1">
      <alignment horizontal="right"/>
    </xf>
    <xf numFmtId="0" fontId="33" fillId="11" borderId="0" xfId="0" applyFont="1" applyFill="1" applyBorder="1" applyAlignment="1">
      <alignment horizontal="right"/>
    </xf>
    <xf numFmtId="1" fontId="0" fillId="11" borderId="0" xfId="0" applyNumberFormat="1" applyFill="1" applyBorder="1"/>
    <xf numFmtId="0" fontId="41" fillId="0" borderId="0" xfId="0" applyFont="1" applyAlignment="1">
      <alignment horizontal="right"/>
    </xf>
    <xf numFmtId="0" fontId="33" fillId="2" borderId="5" xfId="0" applyFont="1" applyFill="1" applyBorder="1"/>
    <xf numFmtId="0" fontId="42" fillId="11" borderId="0" xfId="0" applyFont="1" applyFill="1" applyBorder="1" applyAlignment="1">
      <alignment horizontal="right"/>
    </xf>
    <xf numFmtId="0" fontId="34" fillId="11" borderId="0" xfId="0" applyFont="1" applyFill="1" applyBorder="1" applyAlignment="1">
      <alignment horizontal="left"/>
    </xf>
    <xf numFmtId="0" fontId="34" fillId="11" borderId="0" xfId="0" quotePrefix="1" applyFont="1" applyFill="1" applyBorder="1" applyAlignment="1">
      <alignment horizontal="center"/>
    </xf>
    <xf numFmtId="0" fontId="34" fillId="11" borderId="0" xfId="0" applyFont="1" applyFill="1" applyBorder="1" applyAlignment="1">
      <alignment horizontal="center"/>
    </xf>
    <xf numFmtId="0" fontId="34" fillId="11" borderId="0" xfId="0" applyFont="1" applyFill="1" applyAlignment="1">
      <alignment horizontal="center"/>
    </xf>
    <xf numFmtId="2" fontId="34" fillId="11" borderId="0" xfId="0" applyNumberFormat="1" applyFont="1" applyFill="1" applyBorder="1" applyAlignment="1">
      <alignment horizontal="center"/>
    </xf>
    <xf numFmtId="0" fontId="42" fillId="11" borderId="0" xfId="0" applyFont="1" applyFill="1" applyBorder="1" applyAlignment="1">
      <alignment horizontal="center"/>
    </xf>
    <xf numFmtId="166" fontId="34" fillId="11" borderId="0" xfId="0" applyNumberFormat="1" applyFont="1" applyFill="1" applyBorder="1" applyAlignment="1">
      <alignment horizontal="center"/>
    </xf>
    <xf numFmtId="166" fontId="42" fillId="11" borderId="0" xfId="0" applyNumberFormat="1" applyFont="1" applyFill="1" applyBorder="1" applyAlignment="1">
      <alignment horizontal="right"/>
    </xf>
    <xf numFmtId="166" fontId="34" fillId="11" borderId="0" xfId="0" applyNumberFormat="1" applyFont="1" applyFill="1" applyBorder="1" applyAlignment="1">
      <alignment horizontal="right"/>
    </xf>
    <xf numFmtId="167" fontId="34" fillId="11" borderId="0" xfId="2" applyNumberFormat="1" applyFont="1" applyFill="1" applyBorder="1" applyAlignment="1">
      <alignment horizontal="center"/>
    </xf>
    <xf numFmtId="0" fontId="41" fillId="0" borderId="0" xfId="0" applyFont="1" applyAlignment="1">
      <alignment horizontal="right" wrapText="1"/>
    </xf>
    <xf numFmtId="0" fontId="38" fillId="0" borderId="0" xfId="0" applyFont="1" applyFill="1" applyAlignment="1">
      <alignment horizontal="right"/>
    </xf>
    <xf numFmtId="0" fontId="34" fillId="13" borderId="0" xfId="0" applyFont="1" applyFill="1"/>
    <xf numFmtId="0" fontId="33" fillId="13" borderId="0" xfId="0" applyFont="1" applyFill="1" applyAlignment="1">
      <alignment horizontal="right"/>
    </xf>
    <xf numFmtId="0" fontId="34" fillId="0" borderId="0" xfId="0" applyFont="1" applyAlignment="1">
      <alignment horizontal="center"/>
    </xf>
    <xf numFmtId="14" fontId="41" fillId="0" borderId="0" xfId="0" applyNumberFormat="1" applyFont="1" applyAlignment="1">
      <alignment horizontal="center"/>
    </xf>
    <xf numFmtId="0" fontId="35" fillId="0" borderId="0" xfId="0" applyFont="1" applyAlignment="1">
      <alignment horizontal="left"/>
    </xf>
    <xf numFmtId="166" fontId="0" fillId="11" borderId="0" xfId="0" applyNumberFormat="1" applyFill="1" applyBorder="1"/>
    <xf numFmtId="10" fontId="42" fillId="0" borderId="0" xfId="54" applyNumberFormat="1" applyFont="1" applyFill="1" applyAlignment="1" applyProtection="1">
      <alignment horizontal="center"/>
    </xf>
    <xf numFmtId="14" fontId="32" fillId="14" borderId="0" xfId="0" applyNumberFormat="1" applyFont="1" applyFill="1" applyAlignment="1" applyProtection="1">
      <alignment horizontal="center" vertical="center"/>
      <protection locked="0"/>
    </xf>
    <xf numFmtId="0" fontId="32" fillId="14" borderId="0" xfId="0" applyFont="1" applyFill="1" applyAlignment="1" applyProtection="1">
      <alignment horizontal="center" vertical="center"/>
      <protection locked="0"/>
    </xf>
    <xf numFmtId="0" fontId="38" fillId="14" borderId="0" xfId="0" applyFont="1" applyFill="1" applyAlignment="1" applyProtection="1">
      <alignment horizontal="center"/>
      <protection locked="0"/>
    </xf>
    <xf numFmtId="10" fontId="38" fillId="14" borderId="0" xfId="54" applyNumberFormat="1" applyFont="1" applyFill="1" applyAlignment="1" applyProtection="1">
      <alignment horizontal="center"/>
      <protection locked="0"/>
    </xf>
    <xf numFmtId="0" fontId="31" fillId="0" borderId="0" xfId="0" applyFont="1" applyAlignment="1">
      <alignment horizontal="right"/>
    </xf>
    <xf numFmtId="0" fontId="38" fillId="14" borderId="0" xfId="0" applyFont="1" applyFill="1" applyAlignment="1" applyProtection="1">
      <alignment horizontal="right"/>
      <protection locked="0"/>
    </xf>
    <xf numFmtId="0" fontId="33" fillId="13" borderId="0" xfId="0" applyFont="1" applyFill="1"/>
    <xf numFmtId="0" fontId="38" fillId="14" borderId="0" xfId="0" applyFont="1" applyFill="1" applyProtection="1">
      <protection locked="0"/>
    </xf>
    <xf numFmtId="0" fontId="33" fillId="13" borderId="0" xfId="0" applyFont="1" applyFill="1" applyAlignment="1">
      <alignment horizontal="left"/>
    </xf>
    <xf numFmtId="0" fontId="32" fillId="0" borderId="0" xfId="0" applyFont="1" applyFill="1" applyAlignment="1">
      <alignment horizontal="right"/>
    </xf>
    <xf numFmtId="0" fontId="41" fillId="2" borderId="0" xfId="0" applyFont="1" applyFill="1" applyBorder="1"/>
    <xf numFmtId="0" fontId="42" fillId="11" borderId="0" xfId="0" applyFont="1" applyFill="1" applyBorder="1"/>
    <xf numFmtId="164" fontId="34" fillId="11" borderId="0" xfId="54" applyNumberFormat="1" applyFont="1" applyFill="1" applyBorder="1"/>
    <xf numFmtId="167" fontId="34" fillId="11" borderId="0" xfId="0" applyNumberFormat="1" applyFont="1" applyFill="1" applyBorder="1" applyAlignment="1">
      <alignment horizontal="left"/>
    </xf>
    <xf numFmtId="0" fontId="42" fillId="11" borderId="0" xfId="0" applyFont="1" applyFill="1" applyBorder="1" applyAlignment="1">
      <alignment horizontal="left"/>
    </xf>
    <xf numFmtId="0" fontId="48" fillId="11" borderId="0" xfId="0" applyFont="1" applyFill="1" applyBorder="1"/>
    <xf numFmtId="0" fontId="48" fillId="11" borderId="0" xfId="0" applyFont="1" applyFill="1" applyBorder="1" applyAlignment="1">
      <alignment horizontal="left"/>
    </xf>
    <xf numFmtId="165" fontId="34" fillId="11" borderId="0" xfId="54" applyNumberFormat="1" applyFont="1" applyFill="1" applyBorder="1"/>
    <xf numFmtId="168" fontId="34" fillId="11" borderId="0" xfId="2" applyNumberFormat="1" applyFont="1" applyFill="1" applyBorder="1"/>
    <xf numFmtId="0" fontId="49" fillId="11" borderId="0" xfId="0" applyFont="1" applyFill="1" applyBorder="1"/>
    <xf numFmtId="2" fontId="34" fillId="11" borderId="0" xfId="0" applyNumberFormat="1" applyFont="1" applyFill="1" applyBorder="1" applyAlignment="1">
      <alignment horizontal="right"/>
    </xf>
    <xf numFmtId="2" fontId="34" fillId="0" borderId="0" xfId="55" applyNumberFormat="1" applyFont="1" applyFill="1" applyBorder="1"/>
    <xf numFmtId="17" fontId="49" fillId="11" borderId="0" xfId="0" quotePrefix="1" applyNumberFormat="1" applyFont="1" applyFill="1" applyBorder="1" applyAlignment="1">
      <alignment horizontal="right"/>
    </xf>
    <xf numFmtId="0" fontId="49" fillId="11" borderId="0" xfId="0" quotePrefix="1" applyFont="1" applyFill="1" applyBorder="1" applyAlignment="1">
      <alignment horizontal="right"/>
    </xf>
    <xf numFmtId="2" fontId="42" fillId="11" borderId="0" xfId="0" applyNumberFormat="1" applyFont="1" applyFill="1" applyBorder="1" applyAlignment="1">
      <alignment horizontal="right"/>
    </xf>
    <xf numFmtId="2" fontId="34" fillId="0" borderId="0" xfId="0" applyNumberFormat="1" applyFont="1" applyFill="1" applyBorder="1"/>
    <xf numFmtId="2" fontId="42" fillId="11" borderId="0" xfId="0" applyNumberFormat="1" applyFont="1" applyFill="1" applyBorder="1"/>
    <xf numFmtId="10" fontId="34" fillId="11" borderId="0" xfId="0" applyNumberFormat="1" applyFont="1" applyFill="1" applyBorder="1"/>
    <xf numFmtId="2" fontId="41" fillId="11" borderId="0" xfId="54" applyNumberFormat="1" applyFont="1" applyFill="1" applyBorder="1"/>
    <xf numFmtId="2" fontId="42" fillId="11" borderId="0" xfId="54" applyNumberFormat="1" applyFont="1" applyFill="1" applyBorder="1"/>
    <xf numFmtId="9" fontId="42" fillId="11" borderId="0" xfId="54" applyNumberFormat="1" applyFont="1" applyFill="1" applyBorder="1"/>
    <xf numFmtId="166" fontId="34" fillId="11" borderId="0" xfId="0" applyNumberFormat="1" applyFont="1" applyFill="1" applyBorder="1"/>
    <xf numFmtId="0" fontId="0" fillId="2" borderId="0" xfId="0" applyFill="1" applyBorder="1"/>
    <xf numFmtId="0" fontId="33" fillId="0" borderId="0" xfId="0" applyFont="1" applyFill="1"/>
    <xf numFmtId="43" fontId="33" fillId="0" borderId="0" xfId="55" applyNumberFormat="1" applyFont="1" applyFill="1" applyAlignment="1">
      <alignment horizontal="center" vertical="center"/>
    </xf>
    <xf numFmtId="0" fontId="38" fillId="14" borderId="0" xfId="0" applyFont="1" applyFill="1" applyAlignment="1" applyProtection="1">
      <alignment wrapText="1"/>
      <protection locked="0"/>
    </xf>
    <xf numFmtId="0" fontId="34" fillId="0" borderId="0" xfId="0" applyFont="1" applyFill="1"/>
    <xf numFmtId="10" fontId="33" fillId="14" borderId="0" xfId="0" applyNumberFormat="1" applyFont="1" applyFill="1" applyProtection="1">
      <protection locked="0"/>
    </xf>
    <xf numFmtId="165" fontId="50" fillId="0" borderId="0" xfId="0" applyNumberFormat="1" applyFont="1" applyFill="1"/>
    <xf numFmtId="10" fontId="33" fillId="13" borderId="0" xfId="0" applyNumberFormat="1" applyFont="1" applyFill="1"/>
    <xf numFmtId="165" fontId="50" fillId="13" borderId="0" xfId="0" applyNumberFormat="1" applyFont="1" applyFill="1"/>
    <xf numFmtId="10" fontId="33" fillId="0" borderId="0" xfId="0" applyNumberFormat="1" applyFont="1" applyFill="1"/>
    <xf numFmtId="0" fontId="33" fillId="13" borderId="0" xfId="0" applyFont="1" applyFill="1" applyBorder="1" applyAlignment="1">
      <alignment horizontal="left" wrapText="1"/>
    </xf>
    <xf numFmtId="0" fontId="34" fillId="13" borderId="0" xfId="0" applyFont="1" applyFill="1" applyBorder="1" applyAlignment="1">
      <alignment horizontal="center" wrapText="1"/>
    </xf>
    <xf numFmtId="43" fontId="34" fillId="0" borderId="0" xfId="55" applyNumberFormat="1" applyFont="1" applyAlignment="1">
      <alignment horizontal="center" vertical="center"/>
    </xf>
    <xf numFmtId="9" fontId="34" fillId="13" borderId="0" xfId="0" applyNumberFormat="1" applyFont="1" applyFill="1" applyAlignment="1">
      <alignment horizontal="left"/>
    </xf>
    <xf numFmtId="14" fontId="32" fillId="0" borderId="0" xfId="0" applyNumberFormat="1" applyFont="1" applyFill="1" applyAlignment="1" applyProtection="1">
      <alignment horizontal="center" vertical="center"/>
    </xf>
    <xf numFmtId="14" fontId="32" fillId="0" borderId="0" xfId="0" applyNumberFormat="1" applyFont="1" applyAlignment="1" applyProtection="1">
      <alignment horizontal="left"/>
    </xf>
    <xf numFmtId="0" fontId="32" fillId="0" borderId="0" xfId="0" applyFont="1" applyFill="1" applyAlignment="1" applyProtection="1">
      <alignment horizontal="center" vertical="center"/>
    </xf>
    <xf numFmtId="14" fontId="41" fillId="0" borderId="0" xfId="0" applyNumberFormat="1" applyFont="1" applyAlignment="1" applyProtection="1">
      <alignment horizontal="center"/>
    </xf>
    <xf numFmtId="14" fontId="42" fillId="0" borderId="0" xfId="0" applyNumberFormat="1" applyFont="1" applyAlignment="1" applyProtection="1">
      <alignment horizontal="left"/>
    </xf>
    <xf numFmtId="0" fontId="33" fillId="0" borderId="0" xfId="0" applyFont="1" applyAlignment="1" applyProtection="1">
      <alignment horizontal="right"/>
    </xf>
    <xf numFmtId="0" fontId="36" fillId="0" borderId="0" xfId="0" applyFont="1" applyFill="1" applyBorder="1" applyAlignment="1" applyProtection="1">
      <alignment horizontal="center" wrapText="1"/>
    </xf>
    <xf numFmtId="0" fontId="34" fillId="0" borderId="0" xfId="0" applyFont="1" applyProtection="1"/>
    <xf numFmtId="0" fontId="33" fillId="0" borderId="0" xfId="0" applyFont="1" applyAlignment="1" applyProtection="1">
      <alignment horizontal="center"/>
    </xf>
    <xf numFmtId="9" fontId="38" fillId="0" borderId="0" xfId="54" applyFont="1" applyFill="1" applyBorder="1" applyAlignment="1" applyProtection="1">
      <alignment horizontal="center"/>
    </xf>
    <xf numFmtId="0" fontId="36" fillId="0" borderId="0" xfId="0" applyFont="1" applyAlignment="1" applyProtection="1">
      <alignment horizontal="center" wrapText="1"/>
    </xf>
    <xf numFmtId="0" fontId="34" fillId="0" borderId="0" xfId="0" applyFont="1" applyAlignment="1" applyProtection="1">
      <alignment wrapText="1"/>
    </xf>
    <xf numFmtId="9" fontId="38" fillId="0" borderId="0" xfId="54" applyFont="1" applyFill="1" applyBorder="1" applyAlignment="1" applyProtection="1">
      <alignment horizontal="left"/>
    </xf>
    <xf numFmtId="0" fontId="40" fillId="0" borderId="9" xfId="0" applyFont="1" applyBorder="1" applyAlignment="1" applyProtection="1">
      <alignment horizontal="left"/>
    </xf>
    <xf numFmtId="0" fontId="40" fillId="0" borderId="2" xfId="0" applyFont="1" applyBorder="1" applyAlignment="1" applyProtection="1"/>
    <xf numFmtId="0" fontId="40" fillId="0" borderId="3" xfId="0" applyFont="1" applyBorder="1" applyAlignment="1" applyProtection="1"/>
    <xf numFmtId="0" fontId="40" fillId="0" borderId="4" xfId="0" applyFont="1" applyBorder="1" applyAlignment="1" applyProtection="1"/>
    <xf numFmtId="0" fontId="35" fillId="0" borderId="9" xfId="0" applyFont="1" applyBorder="1" applyAlignment="1" applyProtection="1">
      <alignment horizontal="center" vertical="top"/>
    </xf>
    <xf numFmtId="0" fontId="33" fillId="0" borderId="0" xfId="0" applyFont="1" applyProtection="1"/>
    <xf numFmtId="0" fontId="44" fillId="0" borderId="0" xfId="0" applyFont="1" applyProtection="1"/>
    <xf numFmtId="0" fontId="44" fillId="0" borderId="0" xfId="0" applyFont="1" applyAlignment="1" applyProtection="1">
      <alignment wrapText="1"/>
    </xf>
    <xf numFmtId="0" fontId="34" fillId="0" borderId="0" xfId="0" applyFont="1" applyBorder="1" applyProtection="1"/>
    <xf numFmtId="0" fontId="33" fillId="0" borderId="0" xfId="0" applyFont="1" applyBorder="1" applyProtection="1"/>
    <xf numFmtId="0" fontId="51" fillId="0" borderId="9" xfId="56" applyFont="1" applyBorder="1" applyProtection="1"/>
    <xf numFmtId="0" fontId="33" fillId="0" borderId="9" xfId="0" applyFont="1" applyFill="1" applyBorder="1" applyProtection="1"/>
    <xf numFmtId="0" fontId="34" fillId="0" borderId="2" xfId="0" applyFont="1" applyBorder="1" applyProtection="1"/>
    <xf numFmtId="0" fontId="34" fillId="0" borderId="3" xfId="0" applyFont="1" applyBorder="1" applyProtection="1"/>
    <xf numFmtId="0" fontId="34" fillId="0" borderId="4" xfId="0" applyFont="1" applyBorder="1" applyProtection="1"/>
    <xf numFmtId="0" fontId="34" fillId="0" borderId="9" xfId="0" applyFont="1" applyBorder="1" applyProtection="1"/>
    <xf numFmtId="10" fontId="34" fillId="0" borderId="9" xfId="0" applyNumberFormat="1" applyFont="1" applyBorder="1" applyProtection="1"/>
    <xf numFmtId="0" fontId="34" fillId="0" borderId="9" xfId="0" applyFont="1" applyFill="1" applyBorder="1" applyAlignment="1" applyProtection="1">
      <alignment vertical="center" wrapText="1"/>
    </xf>
    <xf numFmtId="0" fontId="34" fillId="0" borderId="9" xfId="0" applyFont="1" applyFill="1" applyBorder="1" applyProtection="1"/>
    <xf numFmtId="9" fontId="34" fillId="0" borderId="9" xfId="0" applyNumberFormat="1" applyFont="1" applyBorder="1" applyProtection="1"/>
    <xf numFmtId="0" fontId="35" fillId="0" borderId="0" xfId="0" applyFont="1" applyFill="1" applyBorder="1" applyAlignment="1" applyProtection="1">
      <alignment horizontal="left" vertical="center" wrapText="1"/>
    </xf>
    <xf numFmtId="0" fontId="34" fillId="0" borderId="0" xfId="0" applyFont="1" applyFill="1" applyAlignment="1" applyProtection="1">
      <alignment horizontal="left" wrapText="1"/>
    </xf>
    <xf numFmtId="0" fontId="34" fillId="0" borderId="0" xfId="0" applyFont="1" applyFill="1" applyBorder="1" applyAlignment="1" applyProtection="1">
      <alignment horizontal="left" wrapText="1"/>
    </xf>
    <xf numFmtId="10" fontId="34" fillId="0" borderId="0" xfId="0" applyNumberFormat="1" applyFont="1" applyBorder="1" applyProtection="1"/>
    <xf numFmtId="9" fontId="34" fillId="0" borderId="0" xfId="0" applyNumberFormat="1" applyFont="1" applyBorder="1" applyProtection="1"/>
    <xf numFmtId="0" fontId="34" fillId="0" borderId="0" xfId="0" applyFont="1" applyBorder="1" applyAlignment="1" applyProtection="1">
      <alignment wrapText="1"/>
    </xf>
    <xf numFmtId="41" fontId="32" fillId="0" borderId="0" xfId="55" applyNumberFormat="1" applyFont="1" applyAlignment="1" applyProtection="1">
      <alignment horizontal="center"/>
    </xf>
    <xf numFmtId="41" fontId="32" fillId="0" borderId="0" xfId="55" applyNumberFormat="1" applyFont="1" applyBorder="1" applyAlignment="1" applyProtection="1">
      <alignment horizontal="center"/>
    </xf>
    <xf numFmtId="41" fontId="34" fillId="0" borderId="0" xfId="55" applyNumberFormat="1" applyFont="1" applyProtection="1"/>
    <xf numFmtId="41" fontId="33" fillId="0" borderId="0" xfId="55" quotePrefix="1" applyNumberFormat="1" applyFont="1" applyAlignment="1" applyProtection="1">
      <alignment horizontal="center"/>
    </xf>
    <xf numFmtId="41" fontId="34" fillId="0" borderId="0" xfId="55" applyNumberFormat="1" applyFont="1" applyAlignment="1" applyProtection="1">
      <alignment wrapText="1"/>
    </xf>
    <xf numFmtId="41" fontId="34" fillId="14" borderId="0" xfId="55" applyNumberFormat="1" applyFont="1" applyFill="1" applyProtection="1">
      <protection locked="0"/>
    </xf>
    <xf numFmtId="41" fontId="33" fillId="13" borderId="0" xfId="55" applyNumberFormat="1" applyFont="1" applyFill="1"/>
    <xf numFmtId="41" fontId="34" fillId="0" borderId="0" xfId="55" applyNumberFormat="1" applyFont="1"/>
    <xf numFmtId="41" fontId="34" fillId="0" borderId="0" xfId="55" applyNumberFormat="1" applyFont="1" applyFill="1"/>
    <xf numFmtId="41" fontId="33" fillId="14" borderId="0" xfId="55" applyNumberFormat="1" applyFont="1" applyFill="1" applyProtection="1">
      <protection locked="0"/>
    </xf>
    <xf numFmtId="41" fontId="33" fillId="0" borderId="0" xfId="55" applyNumberFormat="1" applyFont="1"/>
    <xf numFmtId="41" fontId="43" fillId="12" borderId="0" xfId="55" applyNumberFormat="1" applyFont="1" applyFill="1" applyAlignment="1">
      <alignment horizontal="center" vertical="center"/>
    </xf>
    <xf numFmtId="41" fontId="33" fillId="13" borderId="0" xfId="55" applyNumberFormat="1" applyFont="1" applyFill="1" applyAlignment="1" applyProtection="1">
      <alignment horizontal="center" vertical="center"/>
      <protection locked="0"/>
    </xf>
    <xf numFmtId="41" fontId="33" fillId="13" borderId="0" xfId="55" applyNumberFormat="1" applyFont="1" applyFill="1" applyBorder="1" applyAlignment="1" applyProtection="1">
      <alignment horizontal="center" vertical="center"/>
      <protection locked="0"/>
    </xf>
    <xf numFmtId="41" fontId="33" fillId="13" borderId="0" xfId="55" applyNumberFormat="1" applyFont="1" applyFill="1" applyAlignment="1">
      <alignment horizontal="center" vertical="center"/>
    </xf>
    <xf numFmtId="0" fontId="39" fillId="0" borderId="0" xfId="0" applyFont="1" applyBorder="1" applyAlignment="1" applyProtection="1">
      <alignment horizontal="left" wrapText="1"/>
    </xf>
    <xf numFmtId="0" fontId="37" fillId="0" borderId="9" xfId="56" applyFont="1" applyBorder="1" applyProtection="1">
      <protection locked="0"/>
    </xf>
    <xf numFmtId="0" fontId="51" fillId="0" borderId="9" xfId="56" applyFont="1" applyBorder="1" applyProtection="1">
      <protection locked="0"/>
    </xf>
    <xf numFmtId="0" fontId="35" fillId="0" borderId="9" xfId="0" applyFont="1" applyFill="1" applyBorder="1" applyAlignment="1" applyProtection="1">
      <alignment horizontal="left" vertical="center" wrapText="1"/>
    </xf>
    <xf numFmtId="0" fontId="41" fillId="8" borderId="9" xfId="0" applyFont="1" applyFill="1" applyBorder="1" applyAlignment="1" applyProtection="1">
      <alignment horizontal="left" vertical="center" wrapText="1" readingOrder="1"/>
    </xf>
    <xf numFmtId="0" fontId="38" fillId="14" borderId="0" xfId="0" applyFont="1" applyFill="1" applyAlignment="1" applyProtection="1">
      <alignment horizontal="left"/>
      <protection locked="0"/>
    </xf>
    <xf numFmtId="0" fontId="42" fillId="0" borderId="9" xfId="32" applyFont="1" applyBorder="1" applyAlignment="1" applyProtection="1">
      <alignment horizontal="left" vertical="top" wrapText="1"/>
    </xf>
    <xf numFmtId="0" fontId="42" fillId="0" borderId="2" xfId="32" applyFont="1" applyBorder="1" applyAlignment="1" applyProtection="1">
      <alignment horizontal="left" vertical="top" wrapText="1"/>
    </xf>
    <xf numFmtId="0" fontId="42" fillId="0" borderId="3" xfId="32" applyFont="1" applyBorder="1" applyAlignment="1" applyProtection="1">
      <alignment horizontal="left" vertical="top" wrapText="1"/>
    </xf>
    <xf numFmtId="0" fontId="42" fillId="0" borderId="4" xfId="32" applyFont="1" applyBorder="1" applyAlignment="1" applyProtection="1">
      <alignment horizontal="left" vertical="top" wrapText="1"/>
    </xf>
    <xf numFmtId="0" fontId="40" fillId="0" borderId="2" xfId="0" applyFont="1" applyBorder="1" applyAlignment="1" applyProtection="1">
      <alignment horizontal="left"/>
    </xf>
    <xf numFmtId="0" fontId="40" fillId="0" borderId="3" xfId="0" applyFont="1" applyBorder="1" applyAlignment="1" applyProtection="1">
      <alignment horizontal="left"/>
    </xf>
    <xf numFmtId="0" fontId="40" fillId="0" borderId="4" xfId="0" applyFont="1" applyBorder="1" applyAlignment="1" applyProtection="1">
      <alignment horizontal="left"/>
    </xf>
    <xf numFmtId="0" fontId="40" fillId="0" borderId="2" xfId="0" applyFont="1" applyBorder="1" applyAlignment="1" applyProtection="1">
      <alignment horizontal="left" vertical="top"/>
    </xf>
    <xf numFmtId="0" fontId="40" fillId="0" borderId="3" xfId="0" applyFont="1" applyBorder="1" applyAlignment="1" applyProtection="1">
      <alignment horizontal="left" vertical="top"/>
    </xf>
    <xf numFmtId="0" fontId="40" fillId="0" borderId="4" xfId="0" applyFont="1" applyBorder="1" applyAlignment="1" applyProtection="1">
      <alignment horizontal="left" vertical="top"/>
    </xf>
    <xf numFmtId="0" fontId="44" fillId="0" borderId="0" xfId="0" applyFont="1" applyAlignment="1" applyProtection="1">
      <alignment horizontal="left" wrapText="1"/>
    </xf>
    <xf numFmtId="0" fontId="44" fillId="0" borderId="0" xfId="0" applyFont="1" applyAlignment="1" applyProtection="1">
      <alignment wrapText="1"/>
    </xf>
    <xf numFmtId="0" fontId="42" fillId="0" borderId="9" xfId="32" applyFont="1" applyBorder="1" applyAlignment="1" applyProtection="1">
      <alignment vertical="top" wrapText="1"/>
    </xf>
    <xf numFmtId="0" fontId="33" fillId="0" borderId="0" xfId="0" applyFont="1" applyAlignment="1">
      <alignment horizontal="left"/>
    </xf>
    <xf numFmtId="49" fontId="35" fillId="10" borderId="9" xfId="55" applyNumberFormat="1" applyFont="1" applyFill="1" applyBorder="1" applyAlignment="1" applyProtection="1">
      <alignment horizontal="left" wrapText="1"/>
    </xf>
    <xf numFmtId="43" fontId="37" fillId="0" borderId="0" xfId="56" applyNumberFormat="1" applyFont="1" applyAlignment="1" applyProtection="1">
      <alignment horizontal="left" wrapText="1"/>
      <protection locked="0"/>
    </xf>
    <xf numFmtId="0" fontId="37" fillId="0" borderId="0" xfId="56" applyFont="1" applyAlignment="1" applyProtection="1">
      <alignment horizontal="left" wrapText="1"/>
      <protection locked="0"/>
    </xf>
    <xf numFmtId="0" fontId="39" fillId="0" borderId="0" xfId="0" applyFont="1" applyBorder="1" applyAlignment="1" applyProtection="1">
      <alignment horizontal="left" wrapText="1"/>
    </xf>
    <xf numFmtId="0" fontId="39" fillId="0" borderId="1" xfId="0" applyFont="1" applyBorder="1" applyAlignment="1" applyProtection="1">
      <alignment horizontal="left" wrapText="1"/>
    </xf>
    <xf numFmtId="0" fontId="39" fillId="0" borderId="0" xfId="0" applyFont="1" applyAlignment="1" applyProtection="1">
      <alignment horizontal="center"/>
    </xf>
    <xf numFmtId="0" fontId="39" fillId="0" borderId="0" xfId="0" applyFont="1" applyBorder="1" applyAlignment="1" applyProtection="1">
      <alignment horizontal="center"/>
    </xf>
    <xf numFmtId="0" fontId="13" fillId="9" borderId="0" xfId="0" applyFont="1" applyFill="1" applyBorder="1" applyAlignment="1">
      <alignment horizontal="left" wrapText="1"/>
    </xf>
    <xf numFmtId="0" fontId="27" fillId="2" borderId="0" xfId="0" applyFont="1" applyFill="1" applyAlignment="1">
      <alignment vertical="center" wrapText="1"/>
    </xf>
    <xf numFmtId="0" fontId="5" fillId="0" borderId="0" xfId="0" applyFont="1" applyFill="1" applyBorder="1" applyAlignment="1">
      <alignment wrapText="1"/>
    </xf>
    <xf numFmtId="0" fontId="0" fillId="0" borderId="0" xfId="0" applyFont="1" applyAlignment="1">
      <alignment wrapText="1"/>
    </xf>
    <xf numFmtId="0" fontId="19" fillId="0" borderId="0" xfId="0" applyFont="1" applyFill="1" applyBorder="1" applyAlignment="1">
      <alignment wrapText="1"/>
    </xf>
    <xf numFmtId="0" fontId="0" fillId="0" borderId="0" xfId="0" applyFont="1" applyFill="1" applyBorder="1" applyAlignment="1">
      <alignment wrapText="1"/>
    </xf>
    <xf numFmtId="0" fontId="9" fillId="0" borderId="10" xfId="0" applyFont="1" applyFill="1" applyBorder="1" applyAlignment="1">
      <alignment horizontal="center" wrapText="1"/>
    </xf>
    <xf numFmtId="0" fontId="9" fillId="0" borderId="11" xfId="0" applyFont="1" applyFill="1" applyBorder="1" applyAlignment="1">
      <alignment horizontal="center" wrapText="1"/>
    </xf>
    <xf numFmtId="0" fontId="9" fillId="0" borderId="12" xfId="0" applyFont="1" applyFill="1" applyBorder="1" applyAlignment="1">
      <alignment horizontal="center" wrapText="1"/>
    </xf>
    <xf numFmtId="0" fontId="7" fillId="0" borderId="5" xfId="0" applyFont="1" applyBorder="1"/>
    <xf numFmtId="0" fontId="7" fillId="0" borderId="0" xfId="0" applyFont="1" applyBorder="1"/>
    <xf numFmtId="0" fontId="7" fillId="0" borderId="7" xfId="0" applyFont="1" applyBorder="1"/>
    <xf numFmtId="0" fontId="7" fillId="0" borderId="6" xfId="55" applyNumberFormat="1" applyFont="1" applyBorder="1" applyAlignment="1">
      <alignment horizontal="left" wrapText="1"/>
    </xf>
    <xf numFmtId="0" fontId="7" fillId="0" borderId="1" xfId="55" applyNumberFormat="1" applyFont="1" applyBorder="1" applyAlignment="1">
      <alignment horizontal="left" wrapText="1"/>
    </xf>
    <xf numFmtId="0" fontId="7" fillId="0" borderId="8" xfId="55" applyNumberFormat="1" applyFont="1" applyBorder="1" applyAlignment="1">
      <alignment horizontal="left" wrapText="1"/>
    </xf>
    <xf numFmtId="14" fontId="36" fillId="0" borderId="0" xfId="0" applyNumberFormat="1" applyFont="1" applyProtection="1"/>
  </cellXfs>
  <cellStyles count="57">
    <cellStyle name="Comma" xfId="55" builtinId="3"/>
    <cellStyle name="Comma 10" xfId="1" xr:uid="{00000000-0005-0000-0000-000001000000}"/>
    <cellStyle name="Comma 11" xfId="2" xr:uid="{00000000-0005-0000-0000-000002000000}"/>
    <cellStyle name="Comma 2" xfId="3" xr:uid="{00000000-0005-0000-0000-000003000000}"/>
    <cellStyle name="Comma 2 2" xfId="4" xr:uid="{00000000-0005-0000-0000-000004000000}"/>
    <cellStyle name="Comma 2 3" xfId="5" xr:uid="{00000000-0005-0000-0000-000005000000}"/>
    <cellStyle name="Comma 2 4" xfId="6" xr:uid="{00000000-0005-0000-0000-000006000000}"/>
    <cellStyle name="Comma 3" xfId="7" xr:uid="{00000000-0005-0000-0000-000007000000}"/>
    <cellStyle name="Comma 3 2" xfId="8" xr:uid="{00000000-0005-0000-0000-000008000000}"/>
    <cellStyle name="Comma 4" xfId="9" xr:uid="{00000000-0005-0000-0000-000009000000}"/>
    <cellStyle name="Comma 4 2" xfId="10" xr:uid="{00000000-0005-0000-0000-00000A000000}"/>
    <cellStyle name="Comma 4 3" xfId="11" xr:uid="{00000000-0005-0000-0000-00000B000000}"/>
    <cellStyle name="Comma 5" xfId="12" xr:uid="{00000000-0005-0000-0000-00000C000000}"/>
    <cellStyle name="Comma 5 2" xfId="13" xr:uid="{00000000-0005-0000-0000-00000D000000}"/>
    <cellStyle name="Comma 5 2 2" xfId="14" xr:uid="{00000000-0005-0000-0000-00000E000000}"/>
    <cellStyle name="Comma 5 3" xfId="15" xr:uid="{00000000-0005-0000-0000-00000F000000}"/>
    <cellStyle name="Comma 6" xfId="16" xr:uid="{00000000-0005-0000-0000-000010000000}"/>
    <cellStyle name="Comma 6 2" xfId="17" xr:uid="{00000000-0005-0000-0000-000011000000}"/>
    <cellStyle name="Comma 7" xfId="18" xr:uid="{00000000-0005-0000-0000-000012000000}"/>
    <cellStyle name="Comma 8" xfId="19" xr:uid="{00000000-0005-0000-0000-000013000000}"/>
    <cellStyle name="Comma 9" xfId="20" xr:uid="{00000000-0005-0000-0000-000014000000}"/>
    <cellStyle name="Hyperlink" xfId="56" builtinId="8"/>
    <cellStyle name="Normal" xfId="0" builtinId="0"/>
    <cellStyle name="Normal 10" xfId="21" xr:uid="{00000000-0005-0000-0000-000017000000}"/>
    <cellStyle name="Normal 10 2" xfId="22" xr:uid="{00000000-0005-0000-0000-000018000000}"/>
    <cellStyle name="Normal 10 2 2" xfId="23" xr:uid="{00000000-0005-0000-0000-000019000000}"/>
    <cellStyle name="Normal 11" xfId="24" xr:uid="{00000000-0005-0000-0000-00001A000000}"/>
    <cellStyle name="Normal 12" xfId="25" xr:uid="{00000000-0005-0000-0000-00001B000000}"/>
    <cellStyle name="Normal 2" xfId="26" xr:uid="{00000000-0005-0000-0000-00001C000000}"/>
    <cellStyle name="Normal 2 2" xfId="27" xr:uid="{00000000-0005-0000-0000-00001D000000}"/>
    <cellStyle name="Normal 2 3" xfId="28" xr:uid="{00000000-0005-0000-0000-00001E000000}"/>
    <cellStyle name="Normal 2 4" xfId="29" xr:uid="{00000000-0005-0000-0000-00001F000000}"/>
    <cellStyle name="Normal 2 5" xfId="30" xr:uid="{00000000-0005-0000-0000-000020000000}"/>
    <cellStyle name="Normal 2 6" xfId="31" xr:uid="{00000000-0005-0000-0000-000021000000}"/>
    <cellStyle name="Normal 3" xfId="32" xr:uid="{00000000-0005-0000-0000-000022000000}"/>
    <cellStyle name="Normal 3 2" xfId="33" xr:uid="{00000000-0005-0000-0000-000023000000}"/>
    <cellStyle name="Normal 4" xfId="34" xr:uid="{00000000-0005-0000-0000-000024000000}"/>
    <cellStyle name="Normal 4 2" xfId="35" xr:uid="{00000000-0005-0000-0000-000025000000}"/>
    <cellStyle name="Normal 4 2 2" xfId="36" xr:uid="{00000000-0005-0000-0000-000026000000}"/>
    <cellStyle name="Normal 4 3" xfId="37" xr:uid="{00000000-0005-0000-0000-000027000000}"/>
    <cellStyle name="Normal 5" xfId="38" xr:uid="{00000000-0005-0000-0000-000028000000}"/>
    <cellStyle name="Normal 5 2" xfId="39" xr:uid="{00000000-0005-0000-0000-000029000000}"/>
    <cellStyle name="Normal 6" xfId="40" xr:uid="{00000000-0005-0000-0000-00002A000000}"/>
    <cellStyle name="Normal 7" xfId="41" xr:uid="{00000000-0005-0000-0000-00002B000000}"/>
    <cellStyle name="Normal 8" xfId="42" xr:uid="{00000000-0005-0000-0000-00002C000000}"/>
    <cellStyle name="Normal 8 2" xfId="43" xr:uid="{00000000-0005-0000-0000-00002D000000}"/>
    <cellStyle name="Normal 8 3" xfId="44" xr:uid="{00000000-0005-0000-0000-00002E000000}"/>
    <cellStyle name="Normal 9" xfId="45" xr:uid="{00000000-0005-0000-0000-00002F000000}"/>
    <cellStyle name="Percent" xfId="54" builtinId="5"/>
    <cellStyle name="Percent 2" xfId="46" xr:uid="{00000000-0005-0000-0000-000031000000}"/>
    <cellStyle name="Percent 2 2" xfId="47" xr:uid="{00000000-0005-0000-0000-000032000000}"/>
    <cellStyle name="Percent 3" xfId="48" xr:uid="{00000000-0005-0000-0000-000033000000}"/>
    <cellStyle name="Percent 4" xfId="49" xr:uid="{00000000-0005-0000-0000-000034000000}"/>
    <cellStyle name="Percent 5" xfId="50" xr:uid="{00000000-0005-0000-0000-000035000000}"/>
    <cellStyle name="Percent 5 2" xfId="51" xr:uid="{00000000-0005-0000-0000-000036000000}"/>
    <cellStyle name="Percent 6" xfId="52" xr:uid="{00000000-0005-0000-0000-000037000000}"/>
    <cellStyle name="Percent 7" xfId="53" xr:uid="{00000000-0005-0000-0000-000038000000}"/>
  </cellStyles>
  <dxfs count="0"/>
  <tableStyles count="0" defaultTableStyle="TableStyleMedium2" defaultPivotStyle="PivotStyleLight16"/>
  <colors>
    <mruColors>
      <color rgb="FFFCFFE7"/>
      <color rgb="FF0000FF"/>
      <color rgb="FFFFFFDD"/>
      <color rgb="FFFFFFD1"/>
      <color rgb="FFCCFFFF"/>
      <color rgb="FFB1FDBF"/>
      <color rgb="FF66FFFF"/>
      <color rgb="FF99CCFF"/>
      <color rgb="FF99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ucanr.edu/sites/anrstaff/Administration/Business_Operations/Contracts_-_Grants/Proposals/Budget_Preparation/Indirect_Costs/" TargetMode="External"/><Relationship Id="rId2" Type="http://schemas.openxmlformats.org/officeDocument/2006/relationships/hyperlink" Target="http://ucanr.edu/sites/anrstaff/Administration/Business_Operations/Contracts_-_Grants/Proposals/Budget_Preparation/Direct_Costs/" TargetMode="External"/><Relationship Id="rId1" Type="http://schemas.openxmlformats.org/officeDocument/2006/relationships/hyperlink" Target="http://ucanr.edu/sites/anrstaff/Administration/Business_Operations/Contracts_-_Grants/Proposals/Budget_Preparation/Direct_Costs/"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ucanr.edu/sites/anrstaff/Administration/Business_Operations/Contracts_-_Grants/Proposals/Budget_Preparation/Indirect_Costs/" TargetMode="External"/><Relationship Id="rId1" Type="http://schemas.openxmlformats.org/officeDocument/2006/relationships/hyperlink" Target="http://ucanr.edu/sites/anrstaff/Administration/Business_Operations/Contracts_-_Grants/Proposals/Budget_Preparation/Indirect_Cost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88"/>
  <sheetViews>
    <sheetView tabSelected="1" zoomScaleNormal="100" workbookViewId="0">
      <selection activeCell="B2" sqref="B2"/>
    </sheetView>
  </sheetViews>
  <sheetFormatPr defaultRowHeight="12" x14ac:dyDescent="0.2"/>
  <cols>
    <col min="1" max="1" width="31.42578125" style="81" customWidth="1"/>
    <col min="2" max="2" width="20.85546875" style="81" customWidth="1"/>
    <col min="3" max="3" width="8.85546875" style="81" customWidth="1"/>
    <col min="4" max="4" width="1.85546875" style="81" customWidth="1"/>
    <col min="5" max="5" width="8.85546875" style="81" customWidth="1"/>
    <col min="6" max="6" width="22.85546875" style="219" customWidth="1"/>
    <col min="7" max="7" width="9.140625" style="180"/>
    <col min="8" max="8" width="13.5703125" style="180" customWidth="1"/>
    <col min="9" max="9" width="8.5703125" style="180" customWidth="1"/>
    <col min="10" max="10" width="7.28515625" style="180" customWidth="1"/>
    <col min="11" max="11" width="15" style="180" customWidth="1"/>
    <col min="12" max="12" width="26.7109375" style="180" customWidth="1"/>
    <col min="13" max="13" width="9.140625" style="180"/>
    <col min="14" max="16384" width="9.140625" style="81"/>
  </cols>
  <sheetData>
    <row r="1" spans="1:14" ht="40.5" customHeight="1" x14ac:dyDescent="0.2">
      <c r="A1" s="105" t="s">
        <v>80</v>
      </c>
      <c r="B1" s="127">
        <v>43647</v>
      </c>
      <c r="C1" s="173"/>
      <c r="D1" s="173"/>
      <c r="E1" s="174"/>
      <c r="F1" s="212"/>
      <c r="G1" s="247" t="s">
        <v>105</v>
      </c>
      <c r="H1" s="247"/>
      <c r="I1" s="247"/>
      <c r="J1" s="247"/>
      <c r="K1" s="247"/>
      <c r="L1" s="247"/>
      <c r="M1" s="269">
        <v>43684</v>
      </c>
    </row>
    <row r="2" spans="1:14" ht="26.25" customHeight="1" x14ac:dyDescent="0.2">
      <c r="A2" s="118" t="s">
        <v>138</v>
      </c>
      <c r="B2" s="128">
        <v>12</v>
      </c>
      <c r="C2" s="175"/>
      <c r="D2" s="175"/>
      <c r="E2" s="252" t="str">
        <f>IF(B2&gt;12, "ERROR LONGER THAN 12 MONTHS","")</f>
        <v/>
      </c>
      <c r="F2" s="253"/>
      <c r="G2" s="231" t="s">
        <v>106</v>
      </c>
      <c r="H2" s="231"/>
      <c r="I2" s="231"/>
      <c r="J2" s="231"/>
      <c r="K2" s="231"/>
      <c r="L2" s="231"/>
    </row>
    <row r="3" spans="1:14" ht="19.5" customHeight="1" x14ac:dyDescent="0.2">
      <c r="A3" s="105" t="s">
        <v>81</v>
      </c>
      <c r="B3" s="123">
        <f>EOMONTH(B1,B2-1)</f>
        <v>44012</v>
      </c>
      <c r="C3" s="176"/>
      <c r="D3" s="176"/>
      <c r="E3" s="177"/>
      <c r="F3" s="213"/>
      <c r="G3" s="231"/>
      <c r="H3" s="231"/>
      <c r="I3" s="231"/>
      <c r="J3" s="231"/>
      <c r="K3" s="231"/>
      <c r="L3" s="231"/>
    </row>
    <row r="4" spans="1:14" ht="6.75" customHeight="1" x14ac:dyDescent="0.2">
      <c r="B4" s="82"/>
      <c r="C4" s="178"/>
      <c r="D4" s="178"/>
      <c r="E4" s="178"/>
      <c r="F4" s="214"/>
      <c r="G4" s="179"/>
      <c r="H4" s="179"/>
      <c r="I4" s="179"/>
      <c r="J4" s="179"/>
      <c r="K4" s="179"/>
      <c r="M4" s="184"/>
    </row>
    <row r="5" spans="1:14" x14ac:dyDescent="0.2">
      <c r="A5" s="83" t="s">
        <v>0</v>
      </c>
      <c r="B5" s="84" t="s">
        <v>45</v>
      </c>
      <c r="C5" s="181"/>
      <c r="D5" s="181"/>
      <c r="E5" s="181"/>
      <c r="F5" s="215" t="s">
        <v>43</v>
      </c>
      <c r="G5" s="182"/>
      <c r="H5" s="182"/>
      <c r="I5" s="182"/>
      <c r="J5" s="182"/>
      <c r="K5" s="182"/>
    </row>
    <row r="6" spans="1:14" s="87" customFormat="1" ht="12" customHeight="1" x14ac:dyDescent="0.2">
      <c r="A6" s="85" t="s">
        <v>1</v>
      </c>
      <c r="B6" s="86"/>
      <c r="C6" s="183"/>
      <c r="D6" s="183"/>
      <c r="E6" s="183"/>
      <c r="F6" s="216"/>
      <c r="G6" s="182"/>
      <c r="H6" s="182"/>
      <c r="I6" s="182"/>
      <c r="J6" s="182"/>
      <c r="K6" s="182"/>
      <c r="L6" s="180"/>
      <c r="M6" s="180"/>
    </row>
    <row r="7" spans="1:14" x14ac:dyDescent="0.2">
      <c r="A7" s="129" t="s">
        <v>79</v>
      </c>
      <c r="B7" s="232" t="s">
        <v>46</v>
      </c>
      <c r="C7" s="232"/>
      <c r="D7" s="232"/>
      <c r="E7" s="232"/>
      <c r="F7" s="217">
        <v>0</v>
      </c>
      <c r="G7" s="249"/>
      <c r="H7" s="249"/>
      <c r="I7" s="185"/>
      <c r="J7" s="185"/>
      <c r="K7" s="185"/>
    </row>
    <row r="8" spans="1:14" x14ac:dyDescent="0.2">
      <c r="A8" s="129" t="s">
        <v>3</v>
      </c>
      <c r="B8" s="232" t="s">
        <v>46</v>
      </c>
      <c r="C8" s="232"/>
      <c r="D8" s="232"/>
      <c r="E8" s="232"/>
      <c r="F8" s="217">
        <v>0</v>
      </c>
      <c r="G8" s="248" t="s">
        <v>78</v>
      </c>
      <c r="H8" s="248"/>
      <c r="I8" s="248"/>
      <c r="J8" s="248"/>
      <c r="K8" s="248"/>
    </row>
    <row r="9" spans="1:14" x14ac:dyDescent="0.2">
      <c r="A9" s="129" t="s">
        <v>3</v>
      </c>
      <c r="B9" s="232" t="s">
        <v>46</v>
      </c>
      <c r="C9" s="232"/>
      <c r="D9" s="232"/>
      <c r="E9" s="232"/>
      <c r="F9" s="217">
        <v>0</v>
      </c>
      <c r="G9" s="182"/>
      <c r="H9" s="182"/>
      <c r="I9" s="182"/>
      <c r="J9" s="182"/>
      <c r="K9" s="182"/>
    </row>
    <row r="10" spans="1:14" x14ac:dyDescent="0.2">
      <c r="A10" s="129" t="s">
        <v>3</v>
      </c>
      <c r="B10" s="232" t="s">
        <v>46</v>
      </c>
      <c r="C10" s="232"/>
      <c r="D10" s="232"/>
      <c r="E10" s="232"/>
      <c r="F10" s="217">
        <v>0</v>
      </c>
      <c r="G10" s="182"/>
      <c r="H10" s="182"/>
      <c r="I10" s="182"/>
      <c r="J10" s="182"/>
      <c r="K10" s="182"/>
    </row>
    <row r="11" spans="1:14" x14ac:dyDescent="0.2">
      <c r="A11" s="129" t="s">
        <v>3</v>
      </c>
      <c r="B11" s="232" t="s">
        <v>46</v>
      </c>
      <c r="C11" s="232"/>
      <c r="D11" s="232"/>
      <c r="E11" s="232"/>
      <c r="F11" s="217">
        <v>0</v>
      </c>
      <c r="G11" s="182"/>
      <c r="H11" s="182"/>
      <c r="I11" s="182"/>
      <c r="J11" s="182"/>
      <c r="K11" s="182"/>
    </row>
    <row r="12" spans="1:14" ht="15" customHeight="1" x14ac:dyDescent="0.2">
      <c r="A12" s="135" t="s">
        <v>44</v>
      </c>
      <c r="B12" s="120"/>
      <c r="C12" s="121"/>
      <c r="D12" s="121"/>
      <c r="E12" s="121"/>
      <c r="F12" s="218">
        <f>SUM(F7:F11)</f>
        <v>0</v>
      </c>
      <c r="G12" s="250" t="s">
        <v>42</v>
      </c>
      <c r="H12" s="250"/>
      <c r="I12" s="250"/>
      <c r="J12" s="250"/>
      <c r="K12" s="250"/>
      <c r="L12" s="250"/>
    </row>
    <row r="13" spans="1:14" ht="15" customHeight="1" x14ac:dyDescent="0.2">
      <c r="G13" s="251"/>
      <c r="H13" s="251"/>
      <c r="I13" s="251"/>
      <c r="J13" s="251"/>
      <c r="K13" s="251"/>
      <c r="L13" s="251"/>
    </row>
    <row r="14" spans="1:14" ht="14.25" customHeight="1" x14ac:dyDescent="0.2">
      <c r="A14" s="83" t="s">
        <v>2</v>
      </c>
      <c r="B14" s="246" t="s">
        <v>47</v>
      </c>
      <c r="C14" s="246"/>
      <c r="D14" s="246"/>
      <c r="E14" s="246"/>
      <c r="G14" s="228" t="s">
        <v>4</v>
      </c>
      <c r="H14" s="237" t="s">
        <v>107</v>
      </c>
      <c r="I14" s="238"/>
      <c r="J14" s="238"/>
      <c r="K14" s="238"/>
      <c r="L14" s="239"/>
    </row>
    <row r="15" spans="1:14" ht="14.25" customHeight="1" x14ac:dyDescent="0.2">
      <c r="A15" s="83"/>
      <c r="B15" s="124" t="s">
        <v>104</v>
      </c>
      <c r="C15" s="124"/>
      <c r="D15" s="124"/>
      <c r="E15" s="124"/>
      <c r="G15" s="186" t="s">
        <v>5</v>
      </c>
      <c r="H15" s="187"/>
      <c r="I15" s="188"/>
      <c r="J15" s="188"/>
      <c r="K15" s="188"/>
      <c r="L15" s="189"/>
    </row>
    <row r="16" spans="1:14" ht="24.75" customHeight="1" x14ac:dyDescent="0.2">
      <c r="A16" s="122" t="str">
        <f>A7</f>
        <v>PI (Enter Name)</v>
      </c>
      <c r="B16" s="130" t="s">
        <v>6</v>
      </c>
      <c r="C16" s="126">
        <f>IF(B16="A",Worksheet!M20,(IF(B16="B",Worksheet!M21,(IF(B16="C",Worksheet!M22,(IF(B16="D",Worksheet!M23,(IF(B16="E",Worksheet!M24,(IF(B16="F",Worksheet!M25)))))))))))</f>
        <v>0.434</v>
      </c>
      <c r="D16" s="126" t="str">
        <f>IF(E16="","","/")</f>
        <v/>
      </c>
      <c r="E16" s="126" t="str">
        <f>IF(Worksheet!B14=0,"",IF(B16="A",Worksheet!N20,(IF(B16="B",Worksheet!N21,(IF(B16="C",Worksheet!N22,(IF(B16="D",Worksheet!N23,(IF(B16="E",Worksheet!N24,(IF(B16="F",Worksheet!N25))))))))))))</f>
        <v/>
      </c>
      <c r="F16" s="220">
        <f>ROUND(IF(Worksheet!B15=FALSE,"Error",IF(B16="A",(F7*Worksheet!Q20),IF(B16="B",(F7*Worksheet!Q21),IF(B16="C",(F7*Worksheet!Q22),IF(B16="D",(F7*Worksheet!Q23),IF(B16="E",(F7*Worksheet!Q24),IF(B16="F",(F7*Worksheet!Q25)))))))),0)</f>
        <v>0</v>
      </c>
      <c r="G16" s="190" t="s">
        <v>6</v>
      </c>
      <c r="H16" s="233" t="s">
        <v>139</v>
      </c>
      <c r="I16" s="233"/>
      <c r="J16" s="233"/>
      <c r="K16" s="233"/>
      <c r="L16" s="233"/>
      <c r="M16" s="227"/>
      <c r="N16" s="90"/>
    </row>
    <row r="17" spans="1:12" ht="27.75" customHeight="1" x14ac:dyDescent="0.2">
      <c r="A17" s="122" t="str">
        <f>A8</f>
        <v>(Enter Job Title)</v>
      </c>
      <c r="B17" s="130" t="s">
        <v>7</v>
      </c>
      <c r="C17" s="126">
        <f>IF(B17="A",Worksheet!M20,(IF(B17="B",Worksheet!M21,(IF(B17="C",Worksheet!M22,(IF(B17="D",Worksheet!M23,(IF(B17="E",Worksheet!M24,(IF(B17="F",Worksheet!M25)))))))))))</f>
        <v>0.54800000000000004</v>
      </c>
      <c r="D17" s="126" t="str">
        <f>IF(E17="","","/")</f>
        <v/>
      </c>
      <c r="E17" s="126" t="str">
        <f>IF(Worksheet!B14=0,"",IF(B17="A",Worksheet!N20,(IF(B17="B",Worksheet!N21,(IF(B17="C",Worksheet!N22,(IF(B17="D",Worksheet!N23,(IF(B17="E",Worksheet!N24,(IF(B17="F",Worksheet!N25))))))))))))</f>
        <v/>
      </c>
      <c r="F17" s="220">
        <f>ROUND(IF(Worksheet!B15=FALSE,"Error",IF(B17="A",(F8*Worksheet!Q20),IF(B17="B",(F8*Worksheet!Q21),IF(B17="C",(F8*Worksheet!Q22),IF(B17="D",(F8*Worksheet!Q23),IF(B17="E",(F8*Worksheet!Q24),IF(B17="F",(F8*Worksheet!Q25)))))))),0)</f>
        <v>0</v>
      </c>
      <c r="G17" s="190" t="s">
        <v>7</v>
      </c>
      <c r="H17" s="234" t="s">
        <v>140</v>
      </c>
      <c r="I17" s="235"/>
      <c r="J17" s="235"/>
      <c r="K17" s="235"/>
      <c r="L17" s="236"/>
    </row>
    <row r="18" spans="1:12" ht="24.75" customHeight="1" x14ac:dyDescent="0.2">
      <c r="A18" s="122" t="str">
        <f>A9</f>
        <v>(Enter Job Title)</v>
      </c>
      <c r="B18" s="130" t="s">
        <v>7</v>
      </c>
      <c r="C18" s="126">
        <f>IF(B18="A",Worksheet!M20,(IF(B18="B",Worksheet!M21,(IF(B18="C",Worksheet!M22,(IF(B18="D",Worksheet!M23,(IF(B18="E",Worksheet!M24,(IF(B18="F",Worksheet!M25)))))))))))</f>
        <v>0.54800000000000004</v>
      </c>
      <c r="D18" s="126" t="str">
        <f>IF(E18="","","/")</f>
        <v/>
      </c>
      <c r="E18" s="126" t="str">
        <f>IF(Worksheet!B14=0,"",IF(B18="A",Worksheet!N20,(IF(B18="B",Worksheet!N21,(IF(B18="C",Worksheet!N22,(IF(B18="D",Worksheet!N23,(IF(B18="E",Worksheet!N24,(IF(B18="F",Worksheet!N25))))))))))))</f>
        <v/>
      </c>
      <c r="F18" s="220">
        <f>ROUND(IF(Worksheet!B15=FALSE,"Error",IF(B18="A",(F9*Worksheet!Q20),IF(B18="B",(F9*Worksheet!Q21),IF(B18="C",(F9*Worksheet!Q22),IF(B18="D",(F9*Worksheet!Q23),IF(B18="E",(F9*Worksheet!Q24),IF(B18="F",(F9*Worksheet!Q25)))))))),0)</f>
        <v>0</v>
      </c>
      <c r="G18" s="190" t="s">
        <v>8</v>
      </c>
      <c r="H18" s="234" t="s">
        <v>141</v>
      </c>
      <c r="I18" s="235"/>
      <c r="J18" s="235"/>
      <c r="K18" s="235"/>
      <c r="L18" s="236"/>
    </row>
    <row r="19" spans="1:12" ht="14.25" customHeight="1" x14ac:dyDescent="0.2">
      <c r="A19" s="122" t="str">
        <f>A10</f>
        <v>(Enter Job Title)</v>
      </c>
      <c r="B19" s="130" t="s">
        <v>7</v>
      </c>
      <c r="C19" s="126">
        <f>IF(B19="A",Worksheet!M20,(IF(B19="B",Worksheet!M21,(IF(B19="C",Worksheet!M22,(IF(B19="D",Worksheet!M23,(IF(B19="E",Worksheet!M24,(IF(B19="F",Worksheet!M25)))))))))))</f>
        <v>0.54800000000000004</v>
      </c>
      <c r="D19" s="126" t="str">
        <f>IF(E19="","","/")</f>
        <v/>
      </c>
      <c r="E19" s="126" t="str">
        <f>IF(Worksheet!B14=0,"",IF(B19="A",Worksheet!N20,(IF(B19="B",Worksheet!N21,(IF(B19="C",Worksheet!N22,(IF(B19="D",Worksheet!N23,(IF(B19="E",Worksheet!N24,(IF(B19="F",Worksheet!N25))))))))))))</f>
        <v/>
      </c>
      <c r="F19" s="220">
        <f>ROUND(IF(Worksheet!B15=FALSE,"Error",IF(B19="A",(F10*Worksheet!Q20),IF(B19="B",(F10*Worksheet!Q21),IF(B19="C",(F10*Worksheet!Q22),IF(B19="D",(F10*Worksheet!Q23),IF(B19="E",(F10*Worksheet!Q24),IF(B19="F",(F10*Worksheet!Q25)))))))),0)</f>
        <v>0</v>
      </c>
      <c r="G19" s="240" t="s">
        <v>9</v>
      </c>
      <c r="H19" s="241"/>
      <c r="I19" s="241"/>
      <c r="J19" s="241"/>
      <c r="K19" s="241"/>
      <c r="L19" s="242"/>
    </row>
    <row r="20" spans="1:12" ht="14.25" customHeight="1" x14ac:dyDescent="0.2">
      <c r="A20" s="122" t="str">
        <f>A11</f>
        <v>(Enter Job Title)</v>
      </c>
      <c r="B20" s="130" t="s">
        <v>7</v>
      </c>
      <c r="C20" s="126">
        <f>IF(B20="A",Worksheet!M20,(IF(B20="B",Worksheet!M21,(IF(B20="C",Worksheet!M22,(IF(B20="D",Worksheet!M23,(IF(B20="E",Worksheet!M24,(IF(B20="F",Worksheet!M25)))))))))))</f>
        <v>0.54800000000000004</v>
      </c>
      <c r="D20" s="126" t="str">
        <f>IF(E20="","","/")</f>
        <v/>
      </c>
      <c r="E20" s="126" t="str">
        <f>IF(Worksheet!B14=0,"",IF(B20="A",Worksheet!N20,(IF(B20="B",Worksheet!N21,(IF(B20="C",Worksheet!N22,(IF(B20="D",Worksheet!N23,(IF(B20="E",Worksheet!N24,(IF(B20="F",Worksheet!N25))))))))))))</f>
        <v/>
      </c>
      <c r="F20" s="220">
        <f>ROUND(IF(Worksheet!B15=FALSE,"Error",IF(B20="A",(F11*Worksheet!Q20),IF(B20="B",(F11*Worksheet!Q21),IF(B20="C",(F11*Worksheet!Q22),IF(B20="D",(F11*Worksheet!Q23),IF(B20="E",(F11*Worksheet!Q24),IF(B20="F",(F11*Worksheet!Q25)))))))),0)</f>
        <v>0</v>
      </c>
      <c r="G20" s="190" t="s">
        <v>10</v>
      </c>
      <c r="H20" s="234" t="s">
        <v>11</v>
      </c>
      <c r="I20" s="235"/>
      <c r="J20" s="235"/>
      <c r="K20" s="235"/>
      <c r="L20" s="236"/>
    </row>
    <row r="21" spans="1:12" x14ac:dyDescent="0.2">
      <c r="A21" s="135" t="s">
        <v>48</v>
      </c>
      <c r="B21" s="120"/>
      <c r="C21" s="121"/>
      <c r="D21" s="121"/>
      <c r="E21" s="121"/>
      <c r="F21" s="218">
        <f>SUM(F16:F20)</f>
        <v>0</v>
      </c>
      <c r="G21" s="190" t="s">
        <v>12</v>
      </c>
      <c r="H21" s="234" t="s">
        <v>13</v>
      </c>
      <c r="I21" s="235"/>
      <c r="J21" s="235"/>
      <c r="K21" s="235"/>
      <c r="L21" s="236"/>
    </row>
    <row r="22" spans="1:12" ht="14.25" customHeight="1" x14ac:dyDescent="0.2">
      <c r="G22" s="190" t="s">
        <v>14</v>
      </c>
      <c r="H22" s="245" t="s">
        <v>15</v>
      </c>
      <c r="I22" s="245"/>
      <c r="J22" s="245"/>
      <c r="K22" s="245"/>
      <c r="L22" s="245"/>
    </row>
    <row r="23" spans="1:12" ht="14.25" customHeight="1" x14ac:dyDescent="0.2">
      <c r="A23" s="135" t="s">
        <v>49</v>
      </c>
      <c r="B23" s="120"/>
      <c r="C23" s="121"/>
      <c r="D23" s="121"/>
      <c r="E23" s="121"/>
      <c r="F23" s="218">
        <f>ROUND((F21+F12),0)</f>
        <v>0</v>
      </c>
      <c r="G23" s="191" t="s">
        <v>67</v>
      </c>
    </row>
    <row r="25" spans="1:12" x14ac:dyDescent="0.2">
      <c r="A25" s="83" t="s">
        <v>16</v>
      </c>
      <c r="B25" s="84" t="s">
        <v>45</v>
      </c>
      <c r="C25" s="84"/>
      <c r="D25" s="84"/>
      <c r="E25" s="84"/>
    </row>
    <row r="26" spans="1:12" x14ac:dyDescent="0.2">
      <c r="B26" s="232" t="s">
        <v>39</v>
      </c>
      <c r="C26" s="232"/>
      <c r="D26" s="232"/>
      <c r="E26" s="232"/>
      <c r="F26" s="221">
        <v>0</v>
      </c>
    </row>
    <row r="27" spans="1:12" x14ac:dyDescent="0.2">
      <c r="A27" s="135" t="s">
        <v>54</v>
      </c>
      <c r="B27" s="120"/>
      <c r="C27" s="121"/>
      <c r="D27" s="121"/>
      <c r="E27" s="121"/>
      <c r="F27" s="218">
        <f>F26</f>
        <v>0</v>
      </c>
    </row>
    <row r="28" spans="1:12" x14ac:dyDescent="0.2">
      <c r="B28" s="82"/>
      <c r="C28" s="82"/>
      <c r="D28" s="82"/>
      <c r="E28" s="82"/>
      <c r="F28" s="222"/>
    </row>
    <row r="29" spans="1:12" x14ac:dyDescent="0.2">
      <c r="A29" s="83" t="s">
        <v>33</v>
      </c>
    </row>
    <row r="30" spans="1:12" x14ac:dyDescent="0.2">
      <c r="A30" s="88"/>
      <c r="B30" s="232" t="s">
        <v>51</v>
      </c>
      <c r="C30" s="232"/>
      <c r="D30" s="232"/>
      <c r="E30" s="232"/>
      <c r="F30" s="217">
        <v>0</v>
      </c>
    </row>
    <row r="31" spans="1:12" x14ac:dyDescent="0.2">
      <c r="B31" s="232" t="s">
        <v>52</v>
      </c>
      <c r="C31" s="232"/>
      <c r="D31" s="232"/>
      <c r="E31" s="232"/>
      <c r="F31" s="217">
        <v>0</v>
      </c>
    </row>
    <row r="32" spans="1:12" x14ac:dyDescent="0.2">
      <c r="A32" s="135" t="s">
        <v>53</v>
      </c>
      <c r="B32" s="120"/>
      <c r="C32" s="121"/>
      <c r="D32" s="121"/>
      <c r="E32" s="121"/>
      <c r="F32" s="218">
        <f>SUM(F30:F31)</f>
        <v>0</v>
      </c>
    </row>
    <row r="34" spans="1:12" x14ac:dyDescent="0.2">
      <c r="A34" s="83" t="s">
        <v>17</v>
      </c>
    </row>
    <row r="35" spans="1:12" x14ac:dyDescent="0.2">
      <c r="A35" s="88"/>
      <c r="B35" s="232" t="s">
        <v>56</v>
      </c>
      <c r="C35" s="232"/>
      <c r="D35" s="232"/>
      <c r="E35" s="232"/>
      <c r="F35" s="217">
        <v>0</v>
      </c>
    </row>
    <row r="36" spans="1:12" x14ac:dyDescent="0.2">
      <c r="B36" s="232" t="s">
        <v>57</v>
      </c>
      <c r="C36" s="232"/>
      <c r="D36" s="232"/>
      <c r="E36" s="232"/>
      <c r="F36" s="217">
        <v>0</v>
      </c>
    </row>
    <row r="37" spans="1:12" x14ac:dyDescent="0.2">
      <c r="B37" s="232" t="s">
        <v>58</v>
      </c>
      <c r="C37" s="232"/>
      <c r="D37" s="232"/>
      <c r="E37" s="232"/>
      <c r="F37" s="217">
        <v>0</v>
      </c>
    </row>
    <row r="38" spans="1:12" x14ac:dyDescent="0.2">
      <c r="B38" s="232" t="s">
        <v>59</v>
      </c>
      <c r="C38" s="232"/>
      <c r="D38" s="232"/>
      <c r="E38" s="232"/>
      <c r="F38" s="217">
        <v>0</v>
      </c>
    </row>
    <row r="39" spans="1:12" x14ac:dyDescent="0.2">
      <c r="A39" s="135" t="s">
        <v>55</v>
      </c>
      <c r="B39" s="120"/>
      <c r="C39" s="121"/>
      <c r="D39" s="121"/>
      <c r="E39" s="121"/>
      <c r="F39" s="218">
        <f>SUM(F35:F38)</f>
        <v>0</v>
      </c>
    </row>
    <row r="41" spans="1:12" x14ac:dyDescent="0.2">
      <c r="A41" s="83" t="s">
        <v>20</v>
      </c>
      <c r="G41" s="243" t="s">
        <v>108</v>
      </c>
      <c r="H41" s="243"/>
      <c r="I41" s="243"/>
      <c r="J41" s="243"/>
      <c r="K41" s="243"/>
      <c r="L41" s="243"/>
    </row>
    <row r="42" spans="1:12" x14ac:dyDescent="0.2">
      <c r="A42" s="132" t="s">
        <v>115</v>
      </c>
      <c r="B42" s="129" t="s">
        <v>113</v>
      </c>
      <c r="C42" s="89"/>
      <c r="D42" s="89"/>
      <c r="E42" s="89"/>
      <c r="F42" s="217">
        <v>0</v>
      </c>
      <c r="G42" s="243"/>
      <c r="H42" s="243"/>
      <c r="I42" s="243"/>
      <c r="J42" s="243"/>
      <c r="K42" s="243"/>
      <c r="L42" s="243"/>
    </row>
    <row r="43" spans="1:12" ht="12.75" customHeight="1" x14ac:dyDescent="0.2">
      <c r="A43" s="88"/>
      <c r="B43" s="131" t="s">
        <v>116</v>
      </c>
      <c r="C43" s="80"/>
      <c r="D43" s="80"/>
      <c r="E43" s="80"/>
      <c r="F43" s="223">
        <f>IF(B42="Non-UC",(IF(F42&gt;25000,25000,F42)),IF(B42="UC",0))</f>
        <v>0</v>
      </c>
    </row>
    <row r="44" spans="1:12" x14ac:dyDescent="0.2">
      <c r="A44" s="132" t="s">
        <v>115</v>
      </c>
      <c r="B44" s="129" t="s">
        <v>113</v>
      </c>
      <c r="C44" s="89"/>
      <c r="D44" s="89"/>
      <c r="E44" s="89"/>
      <c r="F44" s="217">
        <v>0</v>
      </c>
      <c r="G44" s="243" t="s">
        <v>137</v>
      </c>
      <c r="H44" s="243"/>
      <c r="I44" s="243"/>
      <c r="J44" s="243"/>
      <c r="K44" s="243"/>
      <c r="L44" s="243"/>
    </row>
    <row r="45" spans="1:12" ht="13.5" customHeight="1" x14ac:dyDescent="0.2">
      <c r="A45" s="88"/>
      <c r="B45" s="131" t="s">
        <v>116</v>
      </c>
      <c r="C45" s="80"/>
      <c r="D45" s="80"/>
      <c r="E45" s="80"/>
      <c r="F45" s="223">
        <f>IF(B44="Non-UC",(IF(F44&gt;25000,25000,F44)),IF(B44="UC",0))</f>
        <v>0</v>
      </c>
      <c r="G45" s="243"/>
      <c r="H45" s="243"/>
      <c r="I45" s="243"/>
      <c r="J45" s="243"/>
      <c r="K45" s="243"/>
      <c r="L45" s="243"/>
    </row>
    <row r="46" spans="1:12" x14ac:dyDescent="0.2">
      <c r="A46" s="132" t="s">
        <v>115</v>
      </c>
      <c r="B46" s="129" t="s">
        <v>113</v>
      </c>
      <c r="C46" s="89"/>
      <c r="D46" s="89"/>
      <c r="E46" s="89"/>
      <c r="F46" s="217">
        <v>0</v>
      </c>
      <c r="G46" s="192"/>
    </row>
    <row r="47" spans="1:12" ht="12" customHeight="1" x14ac:dyDescent="0.2">
      <c r="A47" s="88"/>
      <c r="B47" s="131" t="s">
        <v>116</v>
      </c>
      <c r="C47" s="80"/>
      <c r="D47" s="80"/>
      <c r="E47" s="80"/>
      <c r="F47" s="223">
        <f>IF(B46="Non-UC",(IF(F46&gt;25000,25000,F46)),IF(B46="UC",0))</f>
        <v>0</v>
      </c>
    </row>
    <row r="48" spans="1:12" ht="12" customHeight="1" x14ac:dyDescent="0.2">
      <c r="A48" s="132" t="s">
        <v>115</v>
      </c>
      <c r="B48" s="129" t="s">
        <v>113</v>
      </c>
      <c r="C48" s="89"/>
      <c r="D48" s="89"/>
      <c r="E48" s="89"/>
      <c r="F48" s="217">
        <v>0</v>
      </c>
      <c r="G48" s="192"/>
    </row>
    <row r="49" spans="1:13" x14ac:dyDescent="0.2">
      <c r="A49" s="88"/>
      <c r="B49" s="131" t="s">
        <v>116</v>
      </c>
      <c r="C49" s="80"/>
      <c r="D49" s="80"/>
      <c r="E49" s="80"/>
      <c r="F49" s="223">
        <f>IF(B48="Non-UC",(IF(F48&gt;25000,25000,F48)),IF(B48="UC",0))</f>
        <v>0</v>
      </c>
    </row>
    <row r="50" spans="1:13" s="83" customFormat="1" x14ac:dyDescent="0.2">
      <c r="A50" s="135" t="s">
        <v>60</v>
      </c>
      <c r="B50" s="133"/>
      <c r="C50" s="121"/>
      <c r="D50" s="121"/>
      <c r="E50" s="121"/>
      <c r="F50" s="218">
        <f>F42+F44+F46+F48</f>
        <v>0</v>
      </c>
      <c r="G50" s="244"/>
      <c r="H50" s="244"/>
      <c r="I50" s="244"/>
      <c r="J50" s="244"/>
      <c r="K50" s="244"/>
      <c r="L50" s="244"/>
      <c r="M50" s="180"/>
    </row>
    <row r="51" spans="1:13" x14ac:dyDescent="0.2">
      <c r="G51" s="193"/>
      <c r="H51" s="193"/>
      <c r="I51" s="193"/>
      <c r="J51" s="193"/>
      <c r="K51" s="193"/>
    </row>
    <row r="52" spans="1:13" x14ac:dyDescent="0.2">
      <c r="A52" s="83" t="s">
        <v>21</v>
      </c>
      <c r="B52" s="84" t="s">
        <v>50</v>
      </c>
      <c r="C52" s="84"/>
      <c r="D52" s="84"/>
      <c r="E52" s="84"/>
      <c r="G52" s="193"/>
      <c r="H52" s="193"/>
      <c r="I52" s="193"/>
      <c r="J52" s="193"/>
      <c r="K52" s="193"/>
    </row>
    <row r="53" spans="1:13" x14ac:dyDescent="0.2">
      <c r="A53" s="88"/>
      <c r="B53" s="134" t="s">
        <v>18</v>
      </c>
      <c r="C53" s="89"/>
      <c r="D53" s="89"/>
      <c r="E53" s="89"/>
      <c r="F53" s="217">
        <v>0</v>
      </c>
      <c r="G53" s="191"/>
      <c r="H53" s="191"/>
      <c r="I53" s="191"/>
      <c r="J53" s="191"/>
      <c r="K53" s="191"/>
    </row>
    <row r="54" spans="1:13" x14ac:dyDescent="0.2">
      <c r="B54" s="134" t="s">
        <v>19</v>
      </c>
      <c r="C54" s="89"/>
      <c r="D54" s="89"/>
      <c r="E54" s="89"/>
      <c r="F54" s="217">
        <v>0</v>
      </c>
    </row>
    <row r="55" spans="1:13" x14ac:dyDescent="0.2">
      <c r="B55" s="134" t="s">
        <v>22</v>
      </c>
      <c r="C55" s="89"/>
      <c r="D55" s="89"/>
      <c r="E55" s="89"/>
      <c r="F55" s="217">
        <v>0</v>
      </c>
    </row>
    <row r="56" spans="1:13" x14ac:dyDescent="0.2">
      <c r="A56" s="135" t="s">
        <v>61</v>
      </c>
      <c r="B56" s="120"/>
      <c r="C56" s="121"/>
      <c r="D56" s="121"/>
      <c r="E56" s="121"/>
      <c r="F56" s="218">
        <f>SUM(F53:F55)</f>
        <v>0</v>
      </c>
    </row>
    <row r="58" spans="1:13" s="83" customFormat="1" x14ac:dyDescent="0.2">
      <c r="A58" s="135" t="s">
        <v>62</v>
      </c>
      <c r="B58" s="133"/>
      <c r="C58" s="121"/>
      <c r="D58" s="121"/>
      <c r="E58" s="121"/>
      <c r="F58" s="218">
        <f>F56+F50+F39+F32+F27+F23</f>
        <v>0</v>
      </c>
      <c r="G58" s="180"/>
      <c r="H58" s="180"/>
      <c r="I58" s="180"/>
      <c r="J58" s="180"/>
      <c r="K58" s="180"/>
      <c r="L58" s="180"/>
      <c r="M58" s="180"/>
    </row>
    <row r="59" spans="1:13" x14ac:dyDescent="0.2">
      <c r="A59" s="83"/>
      <c r="B59" s="83"/>
      <c r="C59" s="83"/>
      <c r="D59" s="83"/>
      <c r="E59" s="83"/>
      <c r="F59" s="222"/>
      <c r="G59" s="180" t="s">
        <v>109</v>
      </c>
      <c r="I59" s="194"/>
      <c r="J59" s="195"/>
      <c r="K59" s="195"/>
      <c r="M59" s="191"/>
    </row>
    <row r="60" spans="1:13" x14ac:dyDescent="0.2">
      <c r="A60" s="160" t="s">
        <v>117</v>
      </c>
      <c r="B60" s="160"/>
      <c r="C60" s="160"/>
      <c r="D60" s="161"/>
      <c r="E60" s="136"/>
      <c r="F60" s="220"/>
      <c r="G60" s="229" t="s">
        <v>74</v>
      </c>
      <c r="H60" s="196"/>
      <c r="I60" s="196"/>
      <c r="J60" s="196"/>
      <c r="K60" s="196"/>
      <c r="L60" s="196"/>
      <c r="M60" s="197"/>
    </row>
    <row r="61" spans="1:13" x14ac:dyDescent="0.2">
      <c r="A61" s="119" t="s">
        <v>132</v>
      </c>
      <c r="B61" s="162" t="s">
        <v>118</v>
      </c>
      <c r="C61" s="163"/>
      <c r="D61" s="161"/>
      <c r="G61" s="198" t="s">
        <v>23</v>
      </c>
      <c r="H61" s="199"/>
      <c r="I61" s="199"/>
      <c r="J61" s="200"/>
      <c r="K61" s="201" t="s">
        <v>26</v>
      </c>
      <c r="L61" s="202">
        <v>0.26</v>
      </c>
      <c r="M61" s="203" t="s">
        <v>110</v>
      </c>
    </row>
    <row r="62" spans="1:13" s="83" customFormat="1" x14ac:dyDescent="0.2">
      <c r="A62" s="119" t="s">
        <v>133</v>
      </c>
      <c r="B62" s="162" t="s">
        <v>111</v>
      </c>
      <c r="C62" s="160">
        <f>IF(AND(B62="MTDC",B61="Research - Off Campus"),Worksheet!M34,IF(AND(B62="MTDC",B61="Other Sponsored Activity - Off Campus"),Worksheet!M35,""))</f>
        <v>0.26</v>
      </c>
      <c r="D62" s="126" t="str">
        <f>IF(Worksheet!B14=0,"",IF(C62="","","/"))</f>
        <v/>
      </c>
      <c r="E62" s="160" t="str">
        <f>IF(Worksheet!B14=0,"",IF(AND(B62="MTDC",B61="Research - Off Campus"),Worksheet!N34,IF(AND(B62="MTDC",B61="Other Sponsored Activity - Off Campus"),Worksheet!N35,"")))</f>
        <v/>
      </c>
      <c r="F62" s="222"/>
      <c r="G62" s="201" t="s">
        <v>24</v>
      </c>
      <c r="H62" s="204"/>
      <c r="I62" s="204"/>
      <c r="J62" s="201"/>
      <c r="K62" s="201" t="s">
        <v>25</v>
      </c>
      <c r="L62" s="202">
        <v>0.245</v>
      </c>
      <c r="M62" s="204" t="s">
        <v>111</v>
      </c>
    </row>
    <row r="63" spans="1:13" x14ac:dyDescent="0.2">
      <c r="A63" s="119" t="str">
        <f>IF(B62="Total Cost","Enter Rate:",IF(B62="Total Direct Cost","Enter Rate:",(IF(B62="Other","Enter Rate:",IF(AND(B62="MTDC",B61="Sponsor Rate Policy"),"Enter Rate:","")))))</f>
        <v/>
      </c>
      <c r="B63" s="164"/>
      <c r="C63" s="165"/>
      <c r="D63" s="161"/>
      <c r="G63" s="201" t="s">
        <v>24</v>
      </c>
      <c r="H63" s="204"/>
      <c r="I63" s="204"/>
      <c r="J63" s="204"/>
      <c r="K63" s="201" t="s">
        <v>27</v>
      </c>
      <c r="L63" s="205">
        <v>0.25</v>
      </c>
      <c r="M63" s="204" t="s">
        <v>111</v>
      </c>
    </row>
    <row r="64" spans="1:13" ht="12" customHeight="1" x14ac:dyDescent="0.2">
      <c r="A64" s="135" t="s">
        <v>134</v>
      </c>
      <c r="B64" s="166"/>
      <c r="C64" s="167"/>
      <c r="D64" s="120"/>
      <c r="E64" s="133"/>
      <c r="F64" s="224">
        <f>IF(AND(B61="Research - Off Campus",B62="MTDC"),Worksheet!B44, IF(AND(B61="Other Sponsored Activity - Off Campus",B62="MTDC"),Worksheet!B44,IF(AND(B61="Sponsor Rate Policy",B62="MTDC"),Worksheet!B44,IF(B62="Total Direct Cost",Worksheet!B45, IF(B62="Total Cost","",IF(B62="Other","Enter Base",FALSE))))))</f>
        <v>0</v>
      </c>
      <c r="G64" s="230" t="s">
        <v>112</v>
      </c>
      <c r="H64" s="230"/>
      <c r="I64" s="230"/>
      <c r="J64" s="230"/>
      <c r="K64" s="230"/>
      <c r="L64" s="230"/>
      <c r="M64" s="230"/>
    </row>
    <row r="65" spans="1:14" x14ac:dyDescent="0.2">
      <c r="A65" s="119"/>
      <c r="B65" s="168"/>
      <c r="C65" s="165"/>
      <c r="D65" s="161"/>
      <c r="G65" s="230"/>
      <c r="H65" s="230"/>
      <c r="I65" s="230"/>
      <c r="J65" s="230"/>
      <c r="K65" s="230"/>
      <c r="L65" s="230"/>
      <c r="M65" s="230"/>
    </row>
    <row r="66" spans="1:14" ht="15" customHeight="1" x14ac:dyDescent="0.2">
      <c r="A66" s="169" t="s">
        <v>135</v>
      </c>
      <c r="B66" s="170"/>
      <c r="C66" s="170"/>
      <c r="D66" s="120"/>
      <c r="E66" s="120"/>
      <c r="F66" s="225">
        <f>IF(AND(B61="Research - Off Campus",B62="MTDC"),Worksheet!B47,IF(AND(B61="Other Sponsored Activity - Off Campus",B62="MTDC"),Worksheet!B48,IF(AND(B61="Sponsor Rate Policy",BUDGET!B62="MTDC"),Worksheet!B49,IF(BUDGET!B62="Total Direct Cost",Worksheet!B50, IF(BUDGET!B62="Total Cost",Worksheet!B51,IF(BUDGET!B62="Other","Enter Formula",FALSE))))))</f>
        <v>0</v>
      </c>
      <c r="G66" s="230"/>
      <c r="H66" s="230"/>
      <c r="I66" s="230"/>
      <c r="J66" s="230"/>
      <c r="K66" s="230"/>
      <c r="L66" s="230"/>
      <c r="M66" s="230"/>
    </row>
    <row r="67" spans="1:14" ht="15" customHeight="1" x14ac:dyDescent="0.2">
      <c r="D67" s="171"/>
      <c r="G67" s="230"/>
      <c r="H67" s="230"/>
      <c r="I67" s="230"/>
      <c r="J67" s="230"/>
      <c r="K67" s="230"/>
      <c r="L67" s="230"/>
      <c r="M67" s="230"/>
    </row>
    <row r="68" spans="1:14" ht="14.25" customHeight="1" x14ac:dyDescent="0.2">
      <c r="A68" s="135" t="s">
        <v>136</v>
      </c>
      <c r="B68" s="172"/>
      <c r="C68" s="172"/>
      <c r="D68" s="120"/>
      <c r="E68" s="120"/>
      <c r="F68" s="226">
        <f>F58+F66</f>
        <v>0</v>
      </c>
      <c r="G68" s="230"/>
      <c r="H68" s="230"/>
      <c r="I68" s="230"/>
      <c r="J68" s="230"/>
      <c r="K68" s="230"/>
      <c r="L68" s="230"/>
      <c r="M68" s="230"/>
    </row>
    <row r="69" spans="1:14" x14ac:dyDescent="0.2">
      <c r="I69" s="194"/>
      <c r="J69" s="195"/>
      <c r="K69" s="195"/>
      <c r="M69" s="194"/>
    </row>
    <row r="73" spans="1:14" x14ac:dyDescent="0.2">
      <c r="L73" s="194"/>
      <c r="M73" s="194"/>
      <c r="N73" s="90"/>
    </row>
    <row r="74" spans="1:14" x14ac:dyDescent="0.2">
      <c r="L74" s="194"/>
      <c r="M74" s="194"/>
      <c r="N74" s="90"/>
    </row>
    <row r="75" spans="1:14" x14ac:dyDescent="0.2">
      <c r="L75" s="194"/>
      <c r="M75" s="194"/>
      <c r="N75" s="90"/>
    </row>
    <row r="76" spans="1:14" ht="12" customHeight="1" x14ac:dyDescent="0.2">
      <c r="G76" s="206"/>
      <c r="H76" s="206"/>
      <c r="I76" s="206"/>
      <c r="J76" s="206"/>
      <c r="K76" s="206"/>
      <c r="L76" s="206"/>
      <c r="M76" s="206"/>
      <c r="N76" s="90"/>
    </row>
    <row r="77" spans="1:14" x14ac:dyDescent="0.2">
      <c r="G77" s="206"/>
      <c r="H77" s="206"/>
      <c r="I77" s="206"/>
      <c r="J77" s="206"/>
      <c r="K77" s="206"/>
      <c r="L77" s="206"/>
      <c r="M77" s="206"/>
      <c r="N77" s="90"/>
    </row>
    <row r="78" spans="1:14" x14ac:dyDescent="0.2">
      <c r="G78" s="206"/>
      <c r="H78" s="206"/>
      <c r="I78" s="206"/>
      <c r="J78" s="206"/>
      <c r="K78" s="206"/>
      <c r="L78" s="206"/>
      <c r="M78" s="206"/>
      <c r="N78" s="90"/>
    </row>
    <row r="79" spans="1:14" x14ac:dyDescent="0.2">
      <c r="G79" s="206"/>
      <c r="H79" s="206"/>
      <c r="I79" s="206"/>
      <c r="J79" s="206"/>
      <c r="K79" s="206"/>
      <c r="L79" s="206"/>
      <c r="M79" s="206"/>
      <c r="N79" s="90"/>
    </row>
    <row r="80" spans="1:14" x14ac:dyDescent="0.2">
      <c r="G80" s="207"/>
      <c r="H80" s="207"/>
      <c r="I80" s="207"/>
      <c r="J80" s="207"/>
      <c r="K80" s="207"/>
      <c r="L80" s="208"/>
      <c r="M80" s="206"/>
      <c r="N80" s="90"/>
    </row>
    <row r="81" spans="7:13" x14ac:dyDescent="0.2">
      <c r="G81" s="207"/>
      <c r="H81" s="207"/>
      <c r="I81" s="207"/>
      <c r="J81" s="207"/>
      <c r="K81" s="207"/>
      <c r="L81" s="207"/>
      <c r="M81" s="207"/>
    </row>
    <row r="82" spans="7:13" x14ac:dyDescent="0.2">
      <c r="I82" s="194"/>
      <c r="J82" s="194"/>
      <c r="K82" s="194"/>
      <c r="L82" s="209"/>
      <c r="M82" s="207"/>
    </row>
    <row r="83" spans="7:13" x14ac:dyDescent="0.2">
      <c r="I83" s="194"/>
      <c r="J83" s="194"/>
      <c r="K83" s="194"/>
      <c r="L83" s="210"/>
      <c r="M83" s="194"/>
    </row>
    <row r="84" spans="7:13" x14ac:dyDescent="0.2">
      <c r="L84" s="194"/>
      <c r="M84" s="194"/>
    </row>
    <row r="85" spans="7:13" x14ac:dyDescent="0.2">
      <c r="L85" s="211"/>
      <c r="M85" s="194"/>
    </row>
    <row r="86" spans="7:13" x14ac:dyDescent="0.2">
      <c r="L86" s="194"/>
    </row>
    <row r="87" spans="7:13" x14ac:dyDescent="0.2">
      <c r="L87" s="194"/>
    </row>
    <row r="88" spans="7:13" x14ac:dyDescent="0.2">
      <c r="L88" s="194"/>
    </row>
  </sheetData>
  <sheetProtection selectLockedCells="1"/>
  <mergeCells count="31">
    <mergeCell ref="G1:L1"/>
    <mergeCell ref="G8:K8"/>
    <mergeCell ref="G7:H7"/>
    <mergeCell ref="G12:L13"/>
    <mergeCell ref="E2:F2"/>
    <mergeCell ref="B7:E7"/>
    <mergeCell ref="B8:E8"/>
    <mergeCell ref="B9:E9"/>
    <mergeCell ref="B10:E10"/>
    <mergeCell ref="B11:E11"/>
    <mergeCell ref="H22:L22"/>
    <mergeCell ref="B14:E14"/>
    <mergeCell ref="G44:L45"/>
    <mergeCell ref="B37:E37"/>
    <mergeCell ref="B38:E38"/>
    <mergeCell ref="G64:M68"/>
    <mergeCell ref="G2:L3"/>
    <mergeCell ref="B26:E26"/>
    <mergeCell ref="B30:E30"/>
    <mergeCell ref="B31:E31"/>
    <mergeCell ref="B35:E35"/>
    <mergeCell ref="B36:E36"/>
    <mergeCell ref="H16:L16"/>
    <mergeCell ref="H17:L17"/>
    <mergeCell ref="H14:L14"/>
    <mergeCell ref="H21:L21"/>
    <mergeCell ref="G19:L19"/>
    <mergeCell ref="G41:L42"/>
    <mergeCell ref="G50:L50"/>
    <mergeCell ref="H18:L18"/>
    <mergeCell ref="H20:L20"/>
  </mergeCells>
  <hyperlinks>
    <hyperlink ref="G8:K8" r:id="rId1" display="Click Here for information on budgeting Direct Costs" xr:uid="{00000000-0004-0000-0000-000000000000}"/>
    <hyperlink ref="G14" r:id="rId2" xr:uid="{00000000-0004-0000-0000-000001000000}"/>
    <hyperlink ref="G60" r:id="rId3" display="UCD Rate Agreement - See HERE for the full rate agreement" xr:uid="{00000000-0004-0000-0000-000002000000}"/>
  </hyperlinks>
  <pageMargins left="0.7" right="0.7" top="0.75" bottom="0.75" header="0.3" footer="0.3"/>
  <pageSetup scale="77" orientation="portrait" verticalDpi="0" r:id="rId4"/>
  <rowBreaks count="1" manualBreakCount="1">
    <brk id="33" max="5" man="1"/>
  </rowBreaks>
  <legacyDrawing r:id="rId5"/>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Worksheet!$A$20:$A$25</xm:f>
          </x14:formula1>
          <xm:sqref>B16:B20</xm:sqref>
        </x14:dataValidation>
        <x14:dataValidation type="list" allowBlank="1" showInputMessage="1" showErrorMessage="1" xr:uid="{00000000-0002-0000-0000-000001000000}">
          <x14:formula1>
            <xm:f>Worksheet!$A$29:$A$30</xm:f>
          </x14:formula1>
          <xm:sqref>B42 B44 B46 B48</xm:sqref>
        </x14:dataValidation>
        <x14:dataValidation type="list" allowBlank="1" showInputMessage="1" showErrorMessage="1" xr:uid="{00000000-0002-0000-0000-000002000000}">
          <x14:formula1>
            <xm:f>Worksheet!$A$34:$A$36</xm:f>
          </x14:formula1>
          <xm:sqref>B61</xm:sqref>
        </x14:dataValidation>
        <x14:dataValidation type="list" allowBlank="1" showInputMessage="1" showErrorMessage="1" xr:uid="{00000000-0002-0000-0000-000003000000}">
          <x14:formula1>
            <xm:f>Worksheet!$A$38:$A$41</xm:f>
          </x14:formula1>
          <xm:sqref>B62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51"/>
  <sheetViews>
    <sheetView workbookViewId="0">
      <selection activeCell="K25" sqref="K25"/>
    </sheetView>
  </sheetViews>
  <sheetFormatPr defaultRowHeight="15" x14ac:dyDescent="0.25"/>
  <cols>
    <col min="1" max="1" width="31.42578125" style="100" bestFit="1" customWidth="1"/>
    <col min="2" max="3" width="9.140625" style="100"/>
    <col min="4" max="18" width="8.140625" style="100" customWidth="1"/>
    <col min="19" max="16384" width="9.140625" style="100"/>
  </cols>
  <sheetData>
    <row r="1" spans="1:10" x14ac:dyDescent="0.25">
      <c r="A1" s="101" t="s">
        <v>82</v>
      </c>
      <c r="B1" s="102">
        <f>BUDGET!B1</f>
        <v>43647</v>
      </c>
      <c r="C1" s="103" t="str">
        <f>IF(F1=TRUE,"14/15",IF(F2=TRUE,"15/16",IF(F3=TRUE,"16/17",IF(F4=TRUE,"17/18",IF(F5=TRUE,"18/19",IF(F6=TRUE,"19/20",IF(F7=TRUE,"20/21",IF(F8=TRUE,"21/22",IF(F9=TRUE,"22/23")))))))))</f>
        <v>19/20</v>
      </c>
      <c r="D1" s="92"/>
      <c r="E1" s="91">
        <v>41821</v>
      </c>
      <c r="F1" s="92" t="b">
        <f t="shared" ref="F1:F9" si="0">AND($B$1&gt;=E1,$B$1&lt;E2)</f>
        <v>0</v>
      </c>
      <c r="G1" s="99"/>
    </row>
    <row r="2" spans="1:10" x14ac:dyDescent="0.25">
      <c r="A2" s="92" t="s">
        <v>83</v>
      </c>
      <c r="B2" s="91">
        <f>DATE(YEAR(B1)+1,MONTH(B1),DAY(B1))</f>
        <v>44013</v>
      </c>
      <c r="C2" s="94" t="str">
        <f>IF($C$1="14/15","15/16",IF($C$1="15/16","16/17",IF($C$1="16/17","17/18",IF($C$1="17/18","18/19",IF($C$1="18/19","19/20", IF($C$1="19/20","20/21",IF($C$1="20/21","21/22", IF($C$1="21/22","22/23", IF($C$1="22/23","23/24")))))))))</f>
        <v>20/21</v>
      </c>
      <c r="D2" s="92"/>
      <c r="E2" s="91">
        <v>42186</v>
      </c>
      <c r="F2" s="92" t="b">
        <f t="shared" si="0"/>
        <v>0</v>
      </c>
      <c r="G2" s="92"/>
    </row>
    <row r="3" spans="1:10" x14ac:dyDescent="0.25">
      <c r="A3" s="92" t="s">
        <v>84</v>
      </c>
      <c r="B3" s="91">
        <f t="shared" ref="B3:B8" si="1">DATE(YEAR(B2)+1,MONTH(B2),DAY(B2))</f>
        <v>44378</v>
      </c>
      <c r="C3" s="94" t="str">
        <f t="shared" ref="C3:C8" si="2">IF(C2="14/15","15/16",IF(C2="15/16","16/17",IF(C2="16/17","17/18",IF(C2="17/18","18/19",IF(C2="18/19","19/20",IF(C2="19/20","20/21",IF(C2="20/21","21/22",IF(C2="21/22","22/23",IF(C2="22/23","23/24",IF(C2="23/24","24/25",IF(C2="24/25","25/26")))))))))))</f>
        <v>21/22</v>
      </c>
      <c r="D3" s="92"/>
      <c r="E3" s="91">
        <v>42552</v>
      </c>
      <c r="F3" s="92" t="b">
        <f t="shared" si="0"/>
        <v>0</v>
      </c>
      <c r="G3" s="92"/>
    </row>
    <row r="4" spans="1:10" x14ac:dyDescent="0.25">
      <c r="A4" s="92" t="s">
        <v>85</v>
      </c>
      <c r="B4" s="91">
        <f t="shared" si="1"/>
        <v>44743</v>
      </c>
      <c r="C4" s="94" t="str">
        <f t="shared" si="2"/>
        <v>22/23</v>
      </c>
      <c r="D4" s="92"/>
      <c r="E4" s="91">
        <v>42917</v>
      </c>
      <c r="F4" s="92" t="b">
        <f t="shared" si="0"/>
        <v>0</v>
      </c>
      <c r="G4" s="92"/>
    </row>
    <row r="5" spans="1:10" x14ac:dyDescent="0.25">
      <c r="A5" s="92" t="s">
        <v>86</v>
      </c>
      <c r="B5" s="91">
        <f t="shared" si="1"/>
        <v>45108</v>
      </c>
      <c r="C5" s="94" t="str">
        <f t="shared" si="2"/>
        <v>23/24</v>
      </c>
      <c r="D5" s="92"/>
      <c r="E5" s="91">
        <v>43282</v>
      </c>
      <c r="F5" s="92" t="b">
        <f t="shared" si="0"/>
        <v>0</v>
      </c>
      <c r="G5" s="92"/>
    </row>
    <row r="6" spans="1:10" x14ac:dyDescent="0.25">
      <c r="A6" s="92" t="s">
        <v>88</v>
      </c>
      <c r="B6" s="91">
        <f t="shared" si="1"/>
        <v>45474</v>
      </c>
      <c r="C6" s="94" t="str">
        <f t="shared" si="2"/>
        <v>24/25</v>
      </c>
      <c r="D6" s="92"/>
      <c r="E6" s="91">
        <v>43647</v>
      </c>
      <c r="F6" s="92" t="b">
        <f t="shared" si="0"/>
        <v>1</v>
      </c>
      <c r="G6" s="92"/>
    </row>
    <row r="7" spans="1:10" x14ac:dyDescent="0.25">
      <c r="A7" s="92"/>
      <c r="B7" s="91">
        <f t="shared" si="1"/>
        <v>45839</v>
      </c>
      <c r="C7" s="94" t="str">
        <f t="shared" si="2"/>
        <v>25/26</v>
      </c>
      <c r="D7" s="92"/>
      <c r="E7" s="91">
        <v>44013</v>
      </c>
      <c r="F7" s="92" t="b">
        <f t="shared" si="0"/>
        <v>0</v>
      </c>
      <c r="G7" s="92"/>
    </row>
    <row r="8" spans="1:10" x14ac:dyDescent="0.25">
      <c r="A8" s="92"/>
      <c r="B8" s="91">
        <f t="shared" si="1"/>
        <v>46204</v>
      </c>
      <c r="C8" s="94" t="b">
        <f t="shared" si="2"/>
        <v>0</v>
      </c>
      <c r="D8" s="92"/>
      <c r="E8" s="91">
        <v>44378</v>
      </c>
      <c r="F8" s="92" t="b">
        <f t="shared" si="0"/>
        <v>0</v>
      </c>
      <c r="G8" s="92"/>
      <c r="H8" s="92"/>
      <c r="I8" s="92"/>
      <c r="J8" s="98"/>
    </row>
    <row r="9" spans="1:10" x14ac:dyDescent="0.25">
      <c r="D9" s="92"/>
      <c r="E9" s="91">
        <v>44743</v>
      </c>
      <c r="F9" s="92" t="b">
        <f t="shared" si="0"/>
        <v>0</v>
      </c>
      <c r="G9" s="92"/>
      <c r="H9" s="92"/>
      <c r="I9" s="92"/>
      <c r="J9" s="92"/>
    </row>
    <row r="10" spans="1:10" x14ac:dyDescent="0.25">
      <c r="D10" s="92"/>
      <c r="E10" s="91">
        <v>45108</v>
      </c>
      <c r="F10" s="92" t="b">
        <f>AND($B$1&gt;=E10,$B$1&lt;E11)</f>
        <v>0</v>
      </c>
      <c r="G10" s="92"/>
      <c r="H10" s="92"/>
      <c r="I10" s="92"/>
      <c r="J10" s="92"/>
    </row>
    <row r="11" spans="1:10" x14ac:dyDescent="0.25">
      <c r="D11" s="92"/>
      <c r="E11" s="91">
        <v>45474</v>
      </c>
      <c r="F11" s="92" t="b">
        <f>AND($B$1&gt;=E11,$B$1&lt;E14)</f>
        <v>0</v>
      </c>
      <c r="G11" s="92"/>
      <c r="H11" s="92"/>
      <c r="I11" s="92"/>
      <c r="J11" s="92"/>
    </row>
    <row r="12" spans="1:10" x14ac:dyDescent="0.25">
      <c r="D12" s="92"/>
      <c r="E12" s="91"/>
      <c r="F12" s="92"/>
      <c r="G12" s="92"/>
      <c r="H12" s="92"/>
      <c r="I12" s="92"/>
      <c r="J12" s="92"/>
    </row>
    <row r="13" spans="1:10" x14ac:dyDescent="0.25">
      <c r="A13" s="92" t="s">
        <v>87</v>
      </c>
      <c r="B13" s="95">
        <f>ROUND(IF(C1="14/15",(12*YEARFRAC(E2,B1,1)),IF(C1="15/16",(12*YEARFRAC(E3,B1,1)),IF(C1="16/17",(12*YEARFRAC(E4,B1,1)),IF(C1="17/18",(12*YEARFRAC(E5,B1,1)),IF(C1="18/19",(12*YEARFRAC(E6,B1,1)),IF(C1="19/20",(12*YEARFRAC(E7,B1,1)),IF(C1="20/21",(12*YEARFRAC(E8,B1,1)), IF(C1="21/22",(12*YEARFRAC(E9,B1,1)))))))))),0)</f>
        <v>12</v>
      </c>
      <c r="C13" s="104">
        <f>BUDGET!B2-Worksheet!B13</f>
        <v>0</v>
      </c>
      <c r="D13" s="92"/>
      <c r="G13" s="92"/>
      <c r="H13" s="92"/>
      <c r="I13" s="92"/>
      <c r="J13" s="92"/>
    </row>
    <row r="14" spans="1:10" x14ac:dyDescent="0.25">
      <c r="A14" s="92" t="s">
        <v>89</v>
      </c>
      <c r="B14" s="95">
        <f>ROUND(IF(AND(C13&gt;0,C13&lt;=12-B13),C13,IF(AND(C13&gt;12,C13&lt;=24),12-B13,FALSE)),0)</f>
        <v>0</v>
      </c>
    </row>
    <row r="15" spans="1:10" x14ac:dyDescent="0.25">
      <c r="A15" s="97"/>
      <c r="B15" s="96">
        <f>IF((B13+C13)&lt;=12,(B13+C13),IF((B13+C13)&gt;12,FALSE))</f>
        <v>12</v>
      </c>
    </row>
    <row r="18" spans="1:19" x14ac:dyDescent="0.25">
      <c r="A18" s="106" t="s">
        <v>90</v>
      </c>
      <c r="B18" s="92"/>
      <c r="C18" s="92"/>
      <c r="D18" s="92"/>
      <c r="E18" s="91"/>
      <c r="F18" s="92"/>
      <c r="G18" s="92"/>
      <c r="H18" s="92"/>
      <c r="I18" s="92"/>
      <c r="J18" s="92"/>
      <c r="K18" s="92"/>
      <c r="L18" s="107"/>
      <c r="M18" s="108" t="s">
        <v>91</v>
      </c>
      <c r="N18" s="92"/>
      <c r="O18" s="92"/>
      <c r="P18" s="93"/>
      <c r="Q18" s="93" t="s">
        <v>92</v>
      </c>
      <c r="R18" s="93"/>
    </row>
    <row r="19" spans="1:19" x14ac:dyDescent="0.25">
      <c r="A19" s="93"/>
      <c r="B19" s="109" t="s">
        <v>93</v>
      </c>
      <c r="C19" s="109" t="s">
        <v>94</v>
      </c>
      <c r="D19" s="110" t="s">
        <v>95</v>
      </c>
      <c r="E19" s="110" t="s">
        <v>96</v>
      </c>
      <c r="F19" s="110" t="s">
        <v>97</v>
      </c>
      <c r="G19" s="110" t="s">
        <v>98</v>
      </c>
      <c r="H19" s="110" t="s">
        <v>99</v>
      </c>
      <c r="I19" s="110" t="s">
        <v>100</v>
      </c>
      <c r="J19" s="110" t="s">
        <v>101</v>
      </c>
      <c r="K19" s="110" t="s">
        <v>102</v>
      </c>
      <c r="L19" s="107"/>
      <c r="M19" s="111" t="s">
        <v>103</v>
      </c>
      <c r="N19" s="112" t="s">
        <v>83</v>
      </c>
      <c r="O19" s="113"/>
      <c r="P19" s="93"/>
      <c r="Q19" s="111" t="s">
        <v>103</v>
      </c>
      <c r="R19" s="112"/>
    </row>
    <row r="20" spans="1:19" x14ac:dyDescent="0.25">
      <c r="A20" s="110" t="s">
        <v>6</v>
      </c>
      <c r="B20" s="110">
        <v>0.40400000000000003</v>
      </c>
      <c r="C20" s="110">
        <v>0.41</v>
      </c>
      <c r="D20" s="110">
        <v>0.41399999999999998</v>
      </c>
      <c r="E20" s="110">
        <v>0.41299999999999998</v>
      </c>
      <c r="F20" s="110">
        <v>0.41299999999999998</v>
      </c>
      <c r="G20" s="110">
        <v>0.434</v>
      </c>
      <c r="H20" s="110">
        <f t="shared" ref="G20:K23" si="3">ROUND((G20*1.03),3)</f>
        <v>0.44700000000000001</v>
      </c>
      <c r="I20" s="110">
        <f t="shared" si="3"/>
        <v>0.46</v>
      </c>
      <c r="J20" s="110">
        <f t="shared" si="3"/>
        <v>0.47399999999999998</v>
      </c>
      <c r="K20" s="110">
        <f t="shared" si="3"/>
        <v>0.48799999999999999</v>
      </c>
      <c r="L20" s="94"/>
      <c r="M20" s="114">
        <f>IF(C1=B19,B20, IF(C1=C19,C20,IF(C1=D19,D20,IF(C1=E19,E20,IF(C1=F19,F20,IF(C1=G19,G20,IF(C1=H19,H20,IF(C1=I19,I20,IF(C1=J19,J20,IF(C1=K19,K20,FALSE))))))))))</f>
        <v>0.434</v>
      </c>
      <c r="N20" s="114">
        <f>IF(C2=B19,B20, IF(C2=C19,C20,IF(C2=D19,D20,IF(C2=E19,E20,IF(C2=F19,F20,IF(C2=G19,G20,IF(C2=H19,H20,IF(C2=I19,I20,IF(C2=J19,J20,IF(C2=K19,K20,FALSE))))))))))</f>
        <v>0.44700000000000001</v>
      </c>
      <c r="O20" s="114"/>
      <c r="P20" s="115"/>
      <c r="Q20" s="114">
        <f>IF(B14=0,M20,(((M20*B13)+(N20*B14))/B15))</f>
        <v>0.434</v>
      </c>
      <c r="R20" s="114"/>
      <c r="S20" s="125"/>
    </row>
    <row r="21" spans="1:19" x14ac:dyDescent="0.25">
      <c r="A21" s="110" t="s">
        <v>7</v>
      </c>
      <c r="B21" s="110">
        <v>0.51500000000000001</v>
      </c>
      <c r="C21" s="110">
        <v>0.5</v>
      </c>
      <c r="D21" s="110">
        <v>0.53300000000000003</v>
      </c>
      <c r="E21" s="110">
        <v>0.52400000000000002</v>
      </c>
      <c r="F21" s="110">
        <v>0.52400000000000002</v>
      </c>
      <c r="G21" s="110">
        <v>0.54800000000000004</v>
      </c>
      <c r="H21" s="110">
        <f t="shared" si="3"/>
        <v>0.56399999999999995</v>
      </c>
      <c r="I21" s="110">
        <f t="shared" si="3"/>
        <v>0.58099999999999996</v>
      </c>
      <c r="J21" s="110">
        <f t="shared" si="3"/>
        <v>0.59799999999999998</v>
      </c>
      <c r="K21" s="110">
        <f t="shared" si="3"/>
        <v>0.61599999999999999</v>
      </c>
      <c r="L21" s="94"/>
      <c r="M21" s="114">
        <f>IF(C1=B19,B21, IF(C1=C19,C21,IF(C1=D19,D21,IF(C1=E19,E21,IF(C1=F19,F21,IF(C1=G19,G21,IF(C1=H19,H21,IF(C1=I19,I21,IF(C1=J19,J21,IF(C1=K19,K21,FALSE))))))))))</f>
        <v>0.54800000000000004</v>
      </c>
      <c r="N21" s="114">
        <f>IF(C2=B19,B21, IF(C2=C19,C21,IF(C2=D19,D21,IF(C2=E19,E21,IF(C2=F19,F21,IF(C2=G19,G21,IF(C2=H19,H21,IF(C2=I19,I21,IF(C2=J19,J21,IF(C2=K19,K21,FALSE))))))))))</f>
        <v>0.56399999999999995</v>
      </c>
      <c r="O21" s="114"/>
      <c r="P21" s="116"/>
      <c r="Q21" s="114">
        <f>IF(B14=0,M21,(((M21*B13)+(N21*B14))/B15))</f>
        <v>0.54800000000000004</v>
      </c>
      <c r="R21" s="114"/>
    </row>
    <row r="22" spans="1:19" x14ac:dyDescent="0.25">
      <c r="A22" s="110" t="s">
        <v>8</v>
      </c>
      <c r="B22" s="110">
        <v>0.65</v>
      </c>
      <c r="C22" s="110">
        <v>0.59899999999999998</v>
      </c>
      <c r="D22" s="110">
        <v>0.625</v>
      </c>
      <c r="E22" s="110">
        <v>0.626</v>
      </c>
      <c r="F22" s="110">
        <v>0.626</v>
      </c>
      <c r="G22" s="110">
        <v>0.66100000000000003</v>
      </c>
      <c r="H22" s="110">
        <f t="shared" si="3"/>
        <v>0.68100000000000005</v>
      </c>
      <c r="I22" s="110">
        <f t="shared" si="3"/>
        <v>0.70099999999999996</v>
      </c>
      <c r="J22" s="110">
        <f t="shared" si="3"/>
        <v>0.72199999999999998</v>
      </c>
      <c r="K22" s="110">
        <f t="shared" si="3"/>
        <v>0.74399999999999999</v>
      </c>
      <c r="L22" s="94"/>
      <c r="M22" s="114">
        <f>IF(C1=B19,B22, IF(C1=C19,C22,IF(C1=D19,D22,IF(C1=E19,E22,IF(C1=F19,F22,IF(C1=G19,G22,IF(C1=H19,H22,IF(C1=I19,I22,IF(C1=J19,J22,IF(C1=K19,K22,FALSE))))))))))</f>
        <v>0.66100000000000003</v>
      </c>
      <c r="N22" s="114">
        <f>IF(C2=B19,B22, IF(C2=C19,C22,IF(C2=D19,D22,IF(C2=E19,E22,IF(C2=F19,F22,IF(C2=G19,G22,IF(C2=H19,H22,IF(C2=I19,I22,IF(C2=J19,J22,IF(C2=K19,K22,FALSE))))))))))</f>
        <v>0.68100000000000005</v>
      </c>
      <c r="O22" s="114"/>
      <c r="P22" s="116"/>
      <c r="Q22" s="114">
        <f>IF(B14=0,M22,(((M22*B13)+(N22*B14))/B15))</f>
        <v>0.66100000000000003</v>
      </c>
      <c r="R22" s="114"/>
    </row>
    <row r="23" spans="1:19" x14ac:dyDescent="0.25">
      <c r="A23" s="110" t="s">
        <v>10</v>
      </c>
      <c r="B23" s="110">
        <v>0.16</v>
      </c>
      <c r="C23" s="110">
        <v>0.17100000000000001</v>
      </c>
      <c r="D23" s="110">
        <v>0.17299999999999999</v>
      </c>
      <c r="E23" s="110">
        <v>0.17299999999999999</v>
      </c>
      <c r="F23" s="110">
        <v>0.17299999999999999</v>
      </c>
      <c r="G23" s="110">
        <v>0.29699999999999999</v>
      </c>
      <c r="H23" s="110">
        <f t="shared" si="3"/>
        <v>0.30599999999999999</v>
      </c>
      <c r="I23" s="110">
        <f t="shared" si="3"/>
        <v>0.315</v>
      </c>
      <c r="J23" s="110">
        <f t="shared" si="3"/>
        <v>0.32400000000000001</v>
      </c>
      <c r="K23" s="110">
        <f t="shared" si="3"/>
        <v>0.33400000000000002</v>
      </c>
      <c r="L23" s="94"/>
      <c r="M23" s="114">
        <f>IF(C1=B19,B23, IF(C1=C19,C23,IF(C1=D19,D23,IF(C1=E19,E23,IF(C1=F19,F23,IF(C1=G19,G23,IF(C1=H19,H23,IF(C1=I19,I23,IF(C1=J19,J23,IF(C1=K19,K23,FALSE))))))))))</f>
        <v>0.29699999999999999</v>
      </c>
      <c r="N23" s="114">
        <f>IF(C2=B19,B23, IF(C2=C19,C23,IF(C2=D19,D23,IF(C2=E19,E23,IF(C2=F19,F23,IF(C2=G19,G23,IF(C2=H19,H23,IF(C2=I19,I23,IF(C2=J19,J23,IF(C2=K19,K23,FALSE))))))))))</f>
        <v>0.30599999999999999</v>
      </c>
      <c r="O23" s="114"/>
      <c r="P23" s="116"/>
      <c r="Q23" s="114">
        <f>IF(B14=0,M23,(((M23*B13)+(N23*B14))/B15))</f>
        <v>0.29699999999999999</v>
      </c>
      <c r="R23" s="114"/>
    </row>
    <row r="24" spans="1:19" x14ac:dyDescent="0.25">
      <c r="A24" s="110" t="s">
        <v>12</v>
      </c>
      <c r="B24" s="117">
        <v>1.2999999999999999E-2</v>
      </c>
      <c r="C24" s="117">
        <v>1.2999999999999999E-2</v>
      </c>
      <c r="D24" s="110">
        <v>1.2999999999999999E-2</v>
      </c>
      <c r="E24" s="110">
        <v>1.4999999999999999E-2</v>
      </c>
      <c r="F24" s="110">
        <v>1.4999999999999999E-2</v>
      </c>
      <c r="G24" s="110">
        <v>2.1000000000000001E-2</v>
      </c>
      <c r="H24" s="110">
        <f>G24</f>
        <v>2.1000000000000001E-2</v>
      </c>
      <c r="I24" s="110">
        <f>H24</f>
        <v>2.1000000000000001E-2</v>
      </c>
      <c r="J24" s="110">
        <f>I24</f>
        <v>2.1000000000000001E-2</v>
      </c>
      <c r="K24" s="110">
        <f>J24</f>
        <v>2.1000000000000001E-2</v>
      </c>
      <c r="L24" s="94"/>
      <c r="M24" s="114">
        <f>IF(C1=B19,B24, IF(C1=C19,C24,IF(C1=D19,D24,IF(C1=E19,E24,IF(C1=F19,F24,IF(C1=G19,G24,IF(C1=H19,H24,IF(C1=I19,I24,IF(C1=J19,J24,IF(C1=K19,K24,FALSE))))))))))</f>
        <v>2.1000000000000001E-2</v>
      </c>
      <c r="N24" s="114">
        <f>IF(C2=B19,B24, IF(C2=C19,C24,IF(C2=D19,D24,IF(C2=E19,E24,IF(C2=F19,F24,IF(C2=G19,G24,IF(C2=H19,H24,IF(C2=I19,I24,IF(C2=J19,J24,IF(C2=K19,K24,FALSE))))))))))</f>
        <v>2.1000000000000001E-2</v>
      </c>
      <c r="O24" s="114"/>
      <c r="P24" s="116"/>
      <c r="Q24" s="114">
        <f>IF(B14=0,M24,(((M24*B13)+(N24*B14))/B15))</f>
        <v>2.1000000000000001E-2</v>
      </c>
      <c r="R24" s="114"/>
    </row>
    <row r="25" spans="1:19" x14ac:dyDescent="0.25">
      <c r="A25" s="110" t="s">
        <v>14</v>
      </c>
      <c r="B25" s="117">
        <v>5.1999999999999998E-2</v>
      </c>
      <c r="C25" s="117">
        <v>5.1999999999999998E-2</v>
      </c>
      <c r="D25" s="110">
        <v>5.8999999999999997E-2</v>
      </c>
      <c r="E25" s="110">
        <v>5.8999999999999997E-2</v>
      </c>
      <c r="F25" s="110">
        <v>5.8999999999999997E-2</v>
      </c>
      <c r="G25" s="110">
        <v>6.4000000000000001E-2</v>
      </c>
      <c r="H25" s="110">
        <f t="shared" ref="G25:K25" si="4">ROUND((G25*1.03),3)</f>
        <v>6.6000000000000003E-2</v>
      </c>
      <c r="I25" s="110">
        <f t="shared" si="4"/>
        <v>6.8000000000000005E-2</v>
      </c>
      <c r="J25" s="110">
        <f t="shared" si="4"/>
        <v>7.0000000000000007E-2</v>
      </c>
      <c r="K25" s="110">
        <f t="shared" si="4"/>
        <v>7.1999999999999995E-2</v>
      </c>
      <c r="L25" s="94"/>
      <c r="M25" s="114">
        <f>IF(C1=B19,B25, IF(C1=C19,C25,IF(C1=D19,D25,IF(C1=E19,E25,IF(C1=F19,F25,IF(C1=G19,G25,IF(C1=H19,H25,IF(C1=I19,I25,IF(C1=J19,J25,IF(C1=K19,K25,FALSE))))))))))</f>
        <v>6.4000000000000001E-2</v>
      </c>
      <c r="N25" s="114">
        <f>IF(C2=B19,B25, IF(C2=C19,C25,IF(C2=D19,D25,IF(C2=E19,E25,IF(C2=F19,F25,IF(C2=G19,G25,IF(C2=H19,H25,IF(C2=I19,I25,IF(C2=J19,J25,IF(C2=K19,K25,FALSE))))))))))</f>
        <v>6.6000000000000003E-2</v>
      </c>
      <c r="O25" s="114"/>
      <c r="P25" s="116"/>
      <c r="Q25" s="114">
        <f>IF(B14=0,M25,(((M25*B13)+(N25*B14))/B15))</f>
        <v>6.4000000000000001E-2</v>
      </c>
      <c r="R25" s="114"/>
    </row>
    <row r="28" spans="1:19" x14ac:dyDescent="0.25">
      <c r="A28" s="159" t="s">
        <v>131</v>
      </c>
    </row>
    <row r="29" spans="1:19" x14ac:dyDescent="0.25">
      <c r="A29" s="100" t="s">
        <v>113</v>
      </c>
    </row>
    <row r="30" spans="1:19" x14ac:dyDescent="0.25">
      <c r="A30" s="100" t="s">
        <v>114</v>
      </c>
    </row>
    <row r="32" spans="1:19" x14ac:dyDescent="0.25">
      <c r="M32" s="108" t="s">
        <v>91</v>
      </c>
      <c r="N32" s="92"/>
      <c r="O32" s="92"/>
      <c r="P32" s="91"/>
      <c r="Q32" s="93" t="s">
        <v>92</v>
      </c>
      <c r="S32" s="93"/>
    </row>
    <row r="33" spans="1:38" s="92" customFormat="1" ht="12" x14ac:dyDescent="0.2">
      <c r="A33" s="137" t="s">
        <v>117</v>
      </c>
      <c r="B33" s="109" t="s">
        <v>93</v>
      </c>
      <c r="C33" s="109" t="s">
        <v>94</v>
      </c>
      <c r="D33" s="110" t="s">
        <v>95</v>
      </c>
      <c r="E33" s="110" t="s">
        <v>96</v>
      </c>
      <c r="F33" s="110" t="s">
        <v>97</v>
      </c>
      <c r="G33" s="110" t="s">
        <v>98</v>
      </c>
      <c r="H33" s="110" t="s">
        <v>99</v>
      </c>
      <c r="I33" s="110" t="s">
        <v>100</v>
      </c>
      <c r="J33" s="110" t="s">
        <v>101</v>
      </c>
      <c r="K33" s="110" t="s">
        <v>102</v>
      </c>
      <c r="M33" s="111" t="s">
        <v>103</v>
      </c>
      <c r="N33" s="112" t="s">
        <v>83</v>
      </c>
      <c r="O33" s="113"/>
      <c r="P33" s="110"/>
      <c r="Q33" s="111" t="s">
        <v>103</v>
      </c>
      <c r="R33" s="112"/>
      <c r="S33" s="93"/>
      <c r="V33" s="113"/>
      <c r="W33" s="110"/>
      <c r="X33" s="110"/>
      <c r="AG33" s="138"/>
      <c r="AH33" s="139"/>
      <c r="AI33" s="139"/>
      <c r="AJ33" s="139"/>
      <c r="AK33" s="139"/>
      <c r="AL33" s="139"/>
    </row>
    <row r="34" spans="1:38" s="92" customFormat="1" ht="12" x14ac:dyDescent="0.2">
      <c r="A34" s="138" t="s">
        <v>118</v>
      </c>
      <c r="B34" s="99">
        <v>0.26</v>
      </c>
      <c r="C34" s="99">
        <v>0.26</v>
      </c>
      <c r="D34" s="99">
        <v>0.26</v>
      </c>
      <c r="E34" s="99">
        <v>0.26</v>
      </c>
      <c r="F34" s="99">
        <v>0.26</v>
      </c>
      <c r="G34" s="99">
        <v>0.26</v>
      </c>
      <c r="H34" s="99">
        <v>0.26</v>
      </c>
      <c r="I34" s="99">
        <v>0.26</v>
      </c>
      <c r="J34" s="99">
        <v>0.26</v>
      </c>
      <c r="K34" s="99">
        <v>0.26</v>
      </c>
      <c r="M34" s="110">
        <f>IF(C1=B33,B34, IF(C1=C33,C34,IF(C1=D33,D34,IF(C1=E33,E34,IF(C1=F33,F34,IF(C1=G33,G34,IF(C1=H33,H34,IF(C1=I33,I34,IF(C1=J33,J34,IF(C1=K33,K34,FALSE))))))))))</f>
        <v>0.26</v>
      </c>
      <c r="N34" s="110">
        <f>IF(C2=B33,B34, IF(C2=C33,C34,IF(C2=D33,D34,IF(C2=E33,E34,IF(C2=F33,F34,IF(C2=G33,G34,IF(C2=H33,H34,IF(C2=I33,I34,IF(C2=J33,J34,IF(C2=K33,K34,FALSE))))))))))</f>
        <v>0.26</v>
      </c>
      <c r="O34" s="110"/>
      <c r="P34" s="110"/>
      <c r="Q34" s="114">
        <f>IF(B14=0,M34,(((M34*B13)+(N34*B14))/B15))</f>
        <v>0.26</v>
      </c>
      <c r="R34" s="110"/>
      <c r="S34" s="107"/>
      <c r="V34" s="110"/>
      <c r="W34" s="110"/>
      <c r="X34" s="110"/>
    </row>
    <row r="35" spans="1:38" s="92" customFormat="1" ht="12" x14ac:dyDescent="0.2">
      <c r="A35" s="138" t="s">
        <v>24</v>
      </c>
      <c r="B35" s="92">
        <v>0.245</v>
      </c>
      <c r="C35" s="92">
        <v>0.245</v>
      </c>
      <c r="D35" s="92">
        <v>0.25</v>
      </c>
      <c r="E35" s="92">
        <v>0.25</v>
      </c>
      <c r="F35" s="92">
        <v>0.25</v>
      </c>
      <c r="G35" s="92">
        <v>0.25</v>
      </c>
      <c r="H35" s="92">
        <v>0.25</v>
      </c>
      <c r="I35" s="92">
        <v>0.25</v>
      </c>
      <c r="J35" s="92">
        <v>0.25</v>
      </c>
      <c r="K35" s="92">
        <v>0.25</v>
      </c>
      <c r="L35" s="108"/>
      <c r="M35" s="110">
        <f>IF(C1=B33,B35, IF(C1=C33,C35,IF(C1=D33,D35,IF(C1=E33,E35,IF(C1=F33,F35,IF(C1=G33,G35,IF(C1=H33,H35,IF(C1=I33,I35,IF(C1=J33,J35,IF(C1=K33,K35,FALSE))))))))))</f>
        <v>0.25</v>
      </c>
      <c r="N35" s="110">
        <f>IF(C2=B33,B35, IF(C2=C33,C35,IF(C2=D33,D35,IF(C2=E33,E35,IF(C2=F33,F35,IF(C2=G33,G35,IF(C2=H33,H35,IF(C2=I33,I35,IF(C2=J33,J35,IF(C2=K33,K35,FALSE))))))))))</f>
        <v>0.25</v>
      </c>
      <c r="O35" s="110"/>
      <c r="P35" s="110"/>
      <c r="Q35" s="114">
        <f>IF(B14=0,M35,(((M35*B13)+(N35*B14))/B15))</f>
        <v>0.25</v>
      </c>
      <c r="R35" s="110"/>
      <c r="S35" s="108"/>
      <c r="V35" s="110"/>
      <c r="W35" s="110"/>
      <c r="X35" s="110"/>
    </row>
    <row r="36" spans="1:38" s="92" customFormat="1" ht="12" x14ac:dyDescent="0.2">
      <c r="A36" s="138" t="s">
        <v>119</v>
      </c>
      <c r="H36" s="98"/>
      <c r="L36" s="108"/>
      <c r="M36" s="108"/>
      <c r="N36" s="140"/>
      <c r="O36" s="140"/>
      <c r="P36" s="140"/>
      <c r="Q36" s="140"/>
      <c r="R36" s="140"/>
      <c r="S36" s="140"/>
      <c r="T36" s="108"/>
      <c r="U36" s="108"/>
      <c r="V36" s="108"/>
      <c r="W36" s="141"/>
    </row>
    <row r="37" spans="1:38" s="92" customFormat="1" ht="12" x14ac:dyDescent="0.2">
      <c r="A37" s="138"/>
      <c r="H37" s="98"/>
      <c r="L37" s="108"/>
      <c r="M37" s="108"/>
      <c r="N37" s="140"/>
      <c r="O37" s="140"/>
      <c r="P37" s="140"/>
      <c r="Q37" s="140"/>
      <c r="R37" s="140"/>
      <c r="S37" s="140"/>
      <c r="T37" s="108"/>
      <c r="U37" s="108"/>
      <c r="V37" s="108"/>
      <c r="W37" s="141"/>
    </row>
    <row r="38" spans="1:38" s="92" customFormat="1" ht="12" x14ac:dyDescent="0.2">
      <c r="A38" s="92" t="s">
        <v>111</v>
      </c>
      <c r="H38" s="98"/>
      <c r="L38" s="142"/>
      <c r="M38" s="142"/>
      <c r="N38" s="143"/>
      <c r="O38" s="143"/>
      <c r="P38" s="143"/>
      <c r="Q38" s="143"/>
      <c r="R38" s="143"/>
      <c r="S38" s="143"/>
      <c r="T38" s="143"/>
      <c r="U38" s="143"/>
      <c r="V38" s="143"/>
      <c r="W38" s="143"/>
    </row>
    <row r="39" spans="1:38" s="92" customFormat="1" ht="12" x14ac:dyDescent="0.2">
      <c r="A39" s="92" t="s">
        <v>120</v>
      </c>
      <c r="B39" s="92" t="str">
        <f>IF(AND(BUDGET!B62="Total Cost",BUDGET!B63&gt;0),"TRUE","FALSE")</f>
        <v>FALSE</v>
      </c>
      <c r="C39" s="92" t="str">
        <f>IF(BUDGET!B62="Total Cost","TRUE","FALSE")</f>
        <v>FALSE</v>
      </c>
      <c r="D39" s="144" t="str">
        <f>IF(AND(B39="TRUE",C39="TRUE"),(BUDGET!B63/(1-BUDGET!B63)),"FALSE")</f>
        <v>FALSE</v>
      </c>
      <c r="H39" s="98"/>
      <c r="N39" s="140"/>
      <c r="O39" s="108"/>
      <c r="P39" s="108"/>
      <c r="Q39" s="108"/>
      <c r="R39" s="108"/>
      <c r="S39" s="108"/>
      <c r="T39" s="108"/>
      <c r="U39" s="108"/>
      <c r="V39" s="108"/>
      <c r="W39" s="108"/>
    </row>
    <row r="40" spans="1:38" s="92" customFormat="1" ht="12" x14ac:dyDescent="0.2">
      <c r="A40" s="92" t="s">
        <v>121</v>
      </c>
      <c r="H40" s="98"/>
      <c r="J40" s="145"/>
    </row>
    <row r="41" spans="1:38" s="92" customFormat="1" ht="12" x14ac:dyDescent="0.2">
      <c r="A41" s="92" t="s">
        <v>122</v>
      </c>
    </row>
    <row r="42" spans="1:38" s="92" customFormat="1" ht="12" x14ac:dyDescent="0.2">
      <c r="B42" s="92" t="s">
        <v>123</v>
      </c>
      <c r="D42" s="91"/>
      <c r="N42" s="138"/>
      <c r="O42" s="138"/>
      <c r="P42" s="138"/>
      <c r="Q42" s="138"/>
      <c r="R42" s="138"/>
    </row>
    <row r="43" spans="1:38" s="92" customFormat="1" ht="12" x14ac:dyDescent="0.2">
      <c r="B43" s="91" t="s">
        <v>103</v>
      </c>
      <c r="M43" s="146"/>
      <c r="N43" s="108"/>
      <c r="O43" s="108"/>
      <c r="P43" s="108"/>
      <c r="Q43" s="108"/>
      <c r="R43" s="108"/>
    </row>
    <row r="44" spans="1:38" s="92" customFormat="1" ht="12" x14ac:dyDescent="0.2">
      <c r="A44" s="147" t="s">
        <v>111</v>
      </c>
      <c r="B44" s="148">
        <f>BUDGET!F58-BUDGET!F32-BUDGET!F50+BUDGET!F43+BUDGET!F45+BUDGET!F47+BUDGET!F49</f>
        <v>0</v>
      </c>
      <c r="C44" s="148"/>
      <c r="D44" s="148"/>
      <c r="E44" s="148"/>
      <c r="F44" s="148"/>
      <c r="G44" s="148"/>
      <c r="K44" s="149"/>
      <c r="L44" s="108"/>
      <c r="M44" s="108"/>
      <c r="N44" s="108"/>
      <c r="O44" s="108"/>
      <c r="P44" s="108"/>
    </row>
    <row r="45" spans="1:38" s="92" customFormat="1" ht="12" x14ac:dyDescent="0.2">
      <c r="A45" s="147" t="s">
        <v>124</v>
      </c>
      <c r="B45" s="148">
        <f>BUDGET!F58-(IF(BUDGET!B42="UC",BUDGET!F42,0))-(IF(BUDGET!B44="UC",BUDGET!F44,0))-(IF(BUDGET!B46="UC",BUDGET!F46,0))-(IF(BUDGET!B48="UC",BUDGET!F48,0))</f>
        <v>0</v>
      </c>
      <c r="C45" s="148"/>
      <c r="D45" s="148"/>
      <c r="E45" s="148"/>
      <c r="F45" s="148"/>
      <c r="G45" s="148"/>
      <c r="K45" s="150"/>
      <c r="L45" s="108"/>
      <c r="M45" s="108"/>
      <c r="N45" s="108"/>
      <c r="O45" s="108"/>
      <c r="P45" s="108"/>
    </row>
    <row r="46" spans="1:38" s="92" customFormat="1" ht="12" x14ac:dyDescent="0.2">
      <c r="A46" s="151"/>
      <c r="B46" s="148"/>
      <c r="C46" s="152"/>
      <c r="D46" s="152"/>
      <c r="E46" s="152"/>
      <c r="F46" s="152"/>
      <c r="G46" s="148"/>
      <c r="M46" s="150"/>
      <c r="N46" s="108"/>
      <c r="O46" s="108"/>
      <c r="P46" s="108"/>
      <c r="Q46" s="108"/>
      <c r="R46" s="108"/>
    </row>
    <row r="47" spans="1:38" s="92" customFormat="1" ht="12" x14ac:dyDescent="0.2">
      <c r="A47" s="153" t="s">
        <v>125</v>
      </c>
      <c r="B47" s="99">
        <f>ROUND((B44*Q34),0)</f>
        <v>0</v>
      </c>
      <c r="C47" s="99"/>
      <c r="D47" s="99"/>
      <c r="E47" s="99"/>
      <c r="F47" s="99"/>
      <c r="G47" s="99"/>
      <c r="H47" s="99"/>
      <c r="N47" s="146"/>
      <c r="O47" s="146"/>
      <c r="P47" s="146"/>
      <c r="Q47" s="146"/>
      <c r="R47" s="146"/>
    </row>
    <row r="48" spans="1:38" s="92" customFormat="1" ht="12" x14ac:dyDescent="0.2">
      <c r="A48" s="99" t="s">
        <v>126</v>
      </c>
      <c r="B48" s="99">
        <f>ROUND((B44*Q35),0)</f>
        <v>0</v>
      </c>
      <c r="C48" s="99"/>
      <c r="D48" s="99"/>
      <c r="E48" s="99"/>
      <c r="F48" s="99"/>
      <c r="G48" s="99"/>
      <c r="H48" s="99"/>
    </row>
    <row r="49" spans="1:13" s="92" customFormat="1" ht="12" x14ac:dyDescent="0.2">
      <c r="A49" s="154" t="s">
        <v>127</v>
      </c>
      <c r="B49" s="99">
        <f>ROUND((B44*BUDGET!B63),0)</f>
        <v>0</v>
      </c>
      <c r="C49" s="99"/>
      <c r="D49" s="99"/>
      <c r="E49" s="99"/>
      <c r="F49" s="155"/>
      <c r="G49" s="99"/>
      <c r="H49" s="99"/>
      <c r="L49" s="138"/>
      <c r="M49" s="138"/>
    </row>
    <row r="50" spans="1:13" s="92" customFormat="1" ht="12" x14ac:dyDescent="0.2">
      <c r="A50" s="154" t="s">
        <v>128</v>
      </c>
      <c r="B50" s="99">
        <f>ROUND((B45*BUDGET!B63),0)</f>
        <v>0</v>
      </c>
      <c r="C50" s="99"/>
      <c r="D50" s="99"/>
      <c r="E50" s="99"/>
      <c r="F50" s="155"/>
      <c r="G50" s="99"/>
      <c r="H50" s="156"/>
      <c r="I50" s="157"/>
      <c r="J50" s="157"/>
      <c r="L50" s="138"/>
      <c r="M50" s="138"/>
    </row>
    <row r="51" spans="1:13" s="92" customFormat="1" ht="12" x14ac:dyDescent="0.2">
      <c r="A51" s="154" t="s">
        <v>129</v>
      </c>
      <c r="B51" s="99" t="e">
        <f>ROUND((B45*D39),0)</f>
        <v>#VALUE!</v>
      </c>
      <c r="C51" s="158">
        <f>(BUDGET!B63)/(1-BUDGET!B63)</f>
        <v>0</v>
      </c>
      <c r="D51" s="92" t="s">
        <v>130</v>
      </c>
      <c r="F51" s="99"/>
      <c r="G51" s="99"/>
      <c r="L51" s="138"/>
      <c r="M51" s="13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55"/>
  <sheetViews>
    <sheetView topLeftCell="A23" workbookViewId="0">
      <selection activeCell="F50" sqref="F50"/>
    </sheetView>
  </sheetViews>
  <sheetFormatPr defaultRowHeight="15" x14ac:dyDescent="0.25"/>
  <cols>
    <col min="1" max="1" width="27.5703125" style="32" customWidth="1"/>
    <col min="2" max="3" width="9.140625" style="32"/>
    <col min="4" max="4" width="12.5703125" style="32" customWidth="1"/>
    <col min="5" max="5" width="12.85546875" style="32" customWidth="1"/>
    <col min="6" max="6" width="35.85546875" style="32" customWidth="1"/>
    <col min="7" max="7" width="16.7109375" style="32" customWidth="1"/>
    <col min="8" max="8" width="10.5703125" style="32" customWidth="1"/>
    <col min="9" max="9" width="12.42578125" style="32" customWidth="1"/>
    <col min="10" max="12" width="9.140625" style="32"/>
    <col min="13" max="13" width="38.5703125" style="32" customWidth="1"/>
    <col min="14" max="14" width="17.42578125" style="32" customWidth="1"/>
    <col min="15" max="16384" width="9.140625" style="32"/>
  </cols>
  <sheetData>
    <row r="1" spans="1:16" s="55" customFormat="1" ht="23.25" x14ac:dyDescent="0.35">
      <c r="A1" s="57" t="s">
        <v>40</v>
      </c>
      <c r="B1" s="58"/>
      <c r="C1" s="58"/>
      <c r="D1" s="59"/>
      <c r="E1" s="59"/>
      <c r="F1" s="59"/>
      <c r="G1" s="59"/>
      <c r="H1" s="59"/>
      <c r="I1" s="54"/>
      <c r="L1" s="56"/>
      <c r="M1" s="56"/>
      <c r="N1" s="56"/>
      <c r="O1" s="56"/>
      <c r="P1" s="56"/>
    </row>
    <row r="2" spans="1:16" s="47" customFormat="1" ht="16.5" customHeight="1" x14ac:dyDescent="0.35">
      <c r="A2" s="44"/>
      <c r="B2" s="45"/>
      <c r="C2" s="45"/>
      <c r="D2" s="46"/>
      <c r="E2" s="46"/>
      <c r="F2" s="46"/>
      <c r="G2" s="46"/>
      <c r="H2" s="46"/>
      <c r="I2" s="46"/>
      <c r="L2" s="48"/>
      <c r="M2" s="48"/>
      <c r="N2" s="48"/>
      <c r="O2" s="48"/>
      <c r="P2" s="48"/>
    </row>
    <row r="3" spans="1:16" ht="18.75" x14ac:dyDescent="0.3">
      <c r="A3" s="49" t="s">
        <v>68</v>
      </c>
      <c r="B3" s="23"/>
      <c r="C3" s="23"/>
      <c r="D3" s="24"/>
      <c r="E3" s="24"/>
      <c r="F3" s="24"/>
      <c r="G3" s="24"/>
      <c r="H3" s="24"/>
      <c r="I3" s="24"/>
      <c r="J3" s="10"/>
      <c r="K3" s="1"/>
      <c r="N3" s="9"/>
    </row>
    <row r="4" spans="1:16" s="1" customFormat="1" x14ac:dyDescent="0.25">
      <c r="A4" s="1" t="s">
        <v>28</v>
      </c>
      <c r="D4" s="7">
        <f>BUDGET!F58</f>
        <v>0</v>
      </c>
      <c r="E4" s="7"/>
      <c r="F4" s="79" t="s">
        <v>74</v>
      </c>
      <c r="G4" s="3"/>
      <c r="H4" s="3"/>
      <c r="I4" s="7"/>
    </row>
    <row r="5" spans="1:16" x14ac:dyDescent="0.25">
      <c r="A5" s="1" t="s">
        <v>30</v>
      </c>
      <c r="B5" s="1"/>
      <c r="C5" s="1"/>
      <c r="D5" s="7" t="e">
        <f>BUDGET!F58-BUDGET!F32-BUDGET!F48-BUDGET!F49-BUDGET!#REF!-(BUDGET!F42-BUDGET!F43)-(BUDGET!F44-BUDGET!F45)-(BUDGET!F46-BUDGET!F47)</f>
        <v>#REF!</v>
      </c>
      <c r="E5" s="7"/>
      <c r="F5" s="3" t="s">
        <v>23</v>
      </c>
      <c r="G5" s="3" t="s">
        <v>26</v>
      </c>
      <c r="H5" s="33">
        <v>0.26</v>
      </c>
      <c r="I5" s="7"/>
    </row>
    <row r="6" spans="1:16" ht="27" customHeight="1" x14ac:dyDescent="0.25">
      <c r="A6" s="258" t="s">
        <v>29</v>
      </c>
      <c r="B6" s="259"/>
      <c r="C6" s="259"/>
      <c r="D6" s="259"/>
      <c r="E6" s="6"/>
      <c r="F6" s="11"/>
      <c r="G6" s="11"/>
      <c r="H6" s="60"/>
      <c r="I6" s="6"/>
    </row>
    <row r="7" spans="1:16" x14ac:dyDescent="0.25">
      <c r="B7" s="29"/>
      <c r="D7" s="6"/>
      <c r="E7" s="6"/>
      <c r="F7" s="11"/>
      <c r="G7" s="11"/>
      <c r="H7" s="60"/>
      <c r="I7" s="6"/>
    </row>
    <row r="8" spans="1:16" s="1" customFormat="1" x14ac:dyDescent="0.25">
      <c r="A8" s="1" t="s">
        <v>32</v>
      </c>
      <c r="B8" s="31">
        <v>0.26</v>
      </c>
      <c r="C8" s="5"/>
      <c r="D8" s="7" t="e">
        <f>D5*B8</f>
        <v>#REF!</v>
      </c>
      <c r="E8" s="7"/>
      <c r="F8" s="11"/>
      <c r="G8" s="11"/>
      <c r="H8" s="61"/>
      <c r="I8" s="7"/>
    </row>
    <row r="9" spans="1:16" x14ac:dyDescent="0.25">
      <c r="D9" s="6"/>
      <c r="E9" s="6"/>
      <c r="I9" s="6"/>
    </row>
    <row r="10" spans="1:16" x14ac:dyDescent="0.25">
      <c r="A10" s="1" t="s">
        <v>31</v>
      </c>
      <c r="B10" s="1"/>
      <c r="C10" s="1"/>
      <c r="D10" s="7" t="e">
        <f>D8+D4</f>
        <v>#REF!</v>
      </c>
      <c r="E10" s="7"/>
      <c r="I10" s="7"/>
      <c r="M10" s="256"/>
      <c r="N10" s="257"/>
      <c r="O10" s="257"/>
    </row>
    <row r="11" spans="1:16" ht="42.75" customHeight="1" x14ac:dyDescent="0.25">
      <c r="A11" s="1"/>
      <c r="B11" s="1"/>
      <c r="C11" s="1"/>
      <c r="D11" s="7"/>
      <c r="E11" s="7"/>
      <c r="I11" s="7"/>
      <c r="M11" s="21"/>
      <c r="N11" s="34"/>
      <c r="O11" s="34"/>
    </row>
    <row r="13" spans="1:16" s="30" customFormat="1" ht="18.75" x14ac:dyDescent="0.3">
      <c r="A13" s="50" t="s">
        <v>69</v>
      </c>
      <c r="B13" s="51"/>
      <c r="C13" s="51"/>
      <c r="D13" s="52"/>
      <c r="E13" s="52"/>
      <c r="F13" s="52"/>
      <c r="G13" s="52"/>
      <c r="H13" s="52"/>
      <c r="I13" s="52"/>
      <c r="J13" s="29"/>
      <c r="K13" s="53"/>
    </row>
    <row r="14" spans="1:16" s="1" customFormat="1" x14ac:dyDescent="0.25">
      <c r="A14" s="1" t="s">
        <v>28</v>
      </c>
      <c r="D14" s="7">
        <f>BUDGET!F58</f>
        <v>0</v>
      </c>
      <c r="E14" s="7"/>
      <c r="F14" s="79" t="s">
        <v>74</v>
      </c>
      <c r="G14" s="3"/>
      <c r="H14" s="3"/>
      <c r="I14" s="7"/>
    </row>
    <row r="15" spans="1:16" x14ac:dyDescent="0.25">
      <c r="A15" s="1" t="s">
        <v>64</v>
      </c>
      <c r="B15" s="1"/>
      <c r="C15" s="1"/>
      <c r="D15" s="7" t="e">
        <f>BUDGET!F58-BUDGET!F32-BUDGET!F48-BUDGET!F49-BUDGET!#REF!-(BUDGET!F42-BUDGET!F43)-(BUDGET!F44-BUDGET!F45)-(BUDGET!F46-BUDGET!F47)</f>
        <v>#REF!</v>
      </c>
      <c r="E15" s="7"/>
      <c r="F15" s="3" t="s">
        <v>24</v>
      </c>
      <c r="G15" s="3" t="s">
        <v>25</v>
      </c>
      <c r="H15" s="35">
        <v>0.245</v>
      </c>
      <c r="I15" s="7"/>
    </row>
    <row r="16" spans="1:16" ht="29.25" customHeight="1" x14ac:dyDescent="0.25">
      <c r="A16" s="258" t="s">
        <v>29</v>
      </c>
      <c r="B16" s="259"/>
      <c r="C16" s="259"/>
      <c r="D16" s="259"/>
      <c r="E16" s="6"/>
      <c r="F16" s="3" t="s">
        <v>24</v>
      </c>
      <c r="G16" s="3" t="s">
        <v>27</v>
      </c>
      <c r="H16" s="4">
        <v>0.25</v>
      </c>
      <c r="I16" s="6"/>
    </row>
    <row r="17" spans="1:16" x14ac:dyDescent="0.25">
      <c r="D17" s="6"/>
      <c r="E17" s="6"/>
      <c r="I17" s="6"/>
    </row>
    <row r="18" spans="1:16" s="1" customFormat="1" ht="15.75" x14ac:dyDescent="0.25">
      <c r="A18" s="1" t="s">
        <v>32</v>
      </c>
      <c r="C18" s="5"/>
      <c r="D18" s="7" t="e">
        <f>D15*H15</f>
        <v>#REF!</v>
      </c>
      <c r="E18" s="7"/>
      <c r="I18" s="7"/>
      <c r="J18" s="28"/>
    </row>
    <row r="19" spans="1:16" x14ac:dyDescent="0.25">
      <c r="A19" s="62" t="s">
        <v>75</v>
      </c>
      <c r="B19" s="36"/>
      <c r="D19" s="6"/>
      <c r="E19" s="6"/>
      <c r="F19" s="6"/>
      <c r="G19" s="6"/>
      <c r="H19" s="6"/>
      <c r="I19" s="6"/>
      <c r="J19" s="22"/>
      <c r="K19" s="1"/>
    </row>
    <row r="20" spans="1:16" ht="48" customHeight="1" x14ac:dyDescent="0.25">
      <c r="A20" s="1" t="s">
        <v>31</v>
      </c>
      <c r="B20" s="1"/>
      <c r="C20" s="1"/>
      <c r="D20" s="7" t="e">
        <f>D18+D14</f>
        <v>#REF!</v>
      </c>
      <c r="E20" s="7"/>
      <c r="F20" s="260" t="s">
        <v>66</v>
      </c>
      <c r="G20" s="261"/>
      <c r="H20" s="262"/>
      <c r="I20" s="7"/>
      <c r="J20" s="22"/>
      <c r="K20" s="1"/>
      <c r="N20" s="9"/>
    </row>
    <row r="21" spans="1:16" x14ac:dyDescent="0.25">
      <c r="D21" s="6"/>
      <c r="E21" s="6"/>
      <c r="F21" s="263" t="s">
        <v>70</v>
      </c>
      <c r="G21" s="264"/>
      <c r="H21" s="265"/>
      <c r="I21" s="6"/>
      <c r="J21" s="22"/>
      <c r="K21" s="1"/>
      <c r="N21" s="9"/>
    </row>
    <row r="22" spans="1:16" ht="50.25" customHeight="1" x14ac:dyDescent="0.25">
      <c r="D22" s="6"/>
      <c r="E22" s="6"/>
      <c r="F22" s="266" t="s">
        <v>63</v>
      </c>
      <c r="G22" s="267"/>
      <c r="H22" s="268"/>
      <c r="I22" s="6"/>
      <c r="J22" s="22"/>
      <c r="K22" s="1"/>
      <c r="N22" s="9"/>
    </row>
    <row r="23" spans="1:16" ht="25.5" customHeight="1" x14ac:dyDescent="0.25">
      <c r="D23" s="6"/>
      <c r="E23" s="6"/>
      <c r="F23" s="6"/>
      <c r="G23" s="6"/>
      <c r="H23" s="6"/>
      <c r="I23" s="6"/>
      <c r="J23" s="22"/>
      <c r="K23" s="1"/>
      <c r="N23" s="9"/>
    </row>
    <row r="24" spans="1:16" x14ac:dyDescent="0.25">
      <c r="D24" s="6"/>
      <c r="E24" s="6"/>
      <c r="F24" s="6"/>
      <c r="G24" s="6"/>
      <c r="H24" s="6"/>
      <c r="I24" s="6"/>
      <c r="J24" s="22"/>
      <c r="K24" s="1"/>
      <c r="N24" s="9"/>
    </row>
    <row r="25" spans="1:16" x14ac:dyDescent="0.25">
      <c r="D25" s="6"/>
      <c r="E25" s="6"/>
      <c r="F25" s="6"/>
      <c r="G25" s="6"/>
      <c r="H25" s="6"/>
      <c r="I25" s="6"/>
      <c r="J25" s="20"/>
      <c r="K25" s="1"/>
      <c r="N25" s="9"/>
    </row>
    <row r="26" spans="1:16" s="30" customFormat="1" ht="81.75" customHeight="1" x14ac:dyDescent="0.25">
      <c r="A26" s="255" t="s">
        <v>71</v>
      </c>
      <c r="B26" s="255"/>
      <c r="C26" s="255"/>
      <c r="D26" s="255"/>
      <c r="E26" s="255"/>
      <c r="F26" s="255"/>
      <c r="G26" s="255"/>
      <c r="H26" s="255"/>
      <c r="I26" s="255"/>
    </row>
    <row r="27" spans="1:16" s="30" customFormat="1" ht="15.75" x14ac:dyDescent="0.25">
      <c r="A27" s="63" t="s">
        <v>77</v>
      </c>
      <c r="B27" s="64"/>
      <c r="C27" s="64"/>
      <c r="D27" s="65"/>
      <c r="E27" s="65"/>
      <c r="F27" s="65"/>
      <c r="G27" s="65"/>
      <c r="H27" s="65"/>
      <c r="I27" s="65"/>
      <c r="J27" s="29"/>
      <c r="K27" s="53"/>
    </row>
    <row r="29" spans="1:16" s="1" customFormat="1" x14ac:dyDescent="0.25">
      <c r="A29" s="1" t="s">
        <v>28</v>
      </c>
      <c r="D29" s="7">
        <f>BUDGET!F58</f>
        <v>0</v>
      </c>
      <c r="E29" s="7"/>
      <c r="F29" s="7"/>
      <c r="G29" s="7"/>
      <c r="H29" s="7"/>
      <c r="I29" s="7"/>
      <c r="L29" s="11"/>
      <c r="M29" s="11"/>
      <c r="N29" s="11"/>
      <c r="O29" s="11"/>
      <c r="P29" s="11"/>
    </row>
    <row r="30" spans="1:16" s="1" customFormat="1" x14ac:dyDescent="0.25">
      <c r="B30" s="30" t="s">
        <v>41</v>
      </c>
      <c r="D30" s="7"/>
      <c r="E30" s="7"/>
      <c r="F30" s="7"/>
      <c r="G30" s="7"/>
      <c r="H30" s="7"/>
      <c r="I30" s="7"/>
      <c r="L30" s="11"/>
      <c r="M30" s="11"/>
      <c r="N30" s="11"/>
      <c r="O30" s="11"/>
      <c r="P30" s="11"/>
    </row>
    <row r="31" spans="1:16" x14ac:dyDescent="0.25">
      <c r="A31" s="1" t="s">
        <v>34</v>
      </c>
      <c r="B31" s="41">
        <v>0.1</v>
      </c>
      <c r="C31" s="26" t="s">
        <v>35</v>
      </c>
      <c r="D31" s="6"/>
      <c r="E31" s="6"/>
      <c r="F31" s="6"/>
      <c r="G31" s="6"/>
      <c r="H31" s="6"/>
      <c r="I31" s="6"/>
      <c r="J31" s="10"/>
      <c r="K31" s="1"/>
      <c r="N31" s="9"/>
    </row>
    <row r="32" spans="1:16" x14ac:dyDescent="0.25">
      <c r="A32" s="1" t="s">
        <v>32</v>
      </c>
      <c r="B32" s="5"/>
      <c r="C32" s="5"/>
      <c r="D32" s="7" t="e">
        <f>(D29-(BUDGET!F48+BUDGET!F49+BUDGET!#REF!))*B31</f>
        <v>#REF!</v>
      </c>
      <c r="E32" s="7"/>
      <c r="F32" s="7"/>
      <c r="G32" s="7"/>
      <c r="H32" s="7"/>
      <c r="I32" s="7"/>
      <c r="J32" s="10"/>
      <c r="K32" s="1"/>
      <c r="N32" s="9"/>
    </row>
    <row r="33" spans="1:16" x14ac:dyDescent="0.25">
      <c r="B33" s="36"/>
      <c r="D33" s="6"/>
      <c r="E33" s="6"/>
      <c r="F33" s="6"/>
      <c r="G33" s="6"/>
      <c r="H33" s="6"/>
      <c r="I33" s="6"/>
      <c r="J33" s="10"/>
      <c r="K33" s="1"/>
      <c r="N33" s="9"/>
    </row>
    <row r="34" spans="1:16" x14ac:dyDescent="0.25">
      <c r="A34" s="1" t="s">
        <v>31</v>
      </c>
      <c r="B34" s="1"/>
      <c r="C34" s="1"/>
      <c r="D34" s="7" t="e">
        <f>D32+D29</f>
        <v>#REF!</v>
      </c>
      <c r="E34" s="7"/>
      <c r="F34" s="7"/>
      <c r="G34" s="7"/>
      <c r="H34" s="7"/>
      <c r="I34" s="7"/>
      <c r="N34" s="8"/>
    </row>
    <row r="35" spans="1:16" x14ac:dyDescent="0.25">
      <c r="D35" s="6"/>
      <c r="E35" s="6"/>
      <c r="F35" s="6"/>
      <c r="G35" s="6"/>
      <c r="H35" s="6"/>
      <c r="I35" s="6"/>
    </row>
    <row r="36" spans="1:16" x14ac:dyDescent="0.25">
      <c r="D36" s="6"/>
      <c r="E36" s="6"/>
      <c r="F36" s="6"/>
      <c r="G36" s="6"/>
      <c r="H36" s="6"/>
      <c r="I36" s="6"/>
    </row>
    <row r="37" spans="1:16" s="30" customFormat="1" ht="15.75" x14ac:dyDescent="0.25">
      <c r="A37" s="66" t="s">
        <v>76</v>
      </c>
      <c r="B37" s="67"/>
      <c r="C37" s="67"/>
      <c r="D37" s="68"/>
      <c r="E37" s="68"/>
      <c r="F37" s="68"/>
      <c r="G37" s="68"/>
      <c r="H37" s="68"/>
      <c r="I37" s="68"/>
      <c r="J37" s="29"/>
      <c r="K37" s="53"/>
    </row>
    <row r="38" spans="1:16" s="1" customFormat="1" x14ac:dyDescent="0.25">
      <c r="A38" s="1" t="s">
        <v>28</v>
      </c>
      <c r="D38" s="7">
        <f>BUDGET!F58</f>
        <v>0</v>
      </c>
      <c r="E38" s="7"/>
      <c r="F38" s="7"/>
      <c r="G38" s="7"/>
      <c r="H38" s="7"/>
      <c r="I38" s="7"/>
      <c r="L38" s="11"/>
      <c r="M38" s="11"/>
      <c r="N38" s="11"/>
      <c r="O38" s="11"/>
      <c r="P38" s="11"/>
    </row>
    <row r="39" spans="1:16" s="1" customFormat="1" x14ac:dyDescent="0.25">
      <c r="B39" s="30" t="s">
        <v>41</v>
      </c>
      <c r="D39" s="7"/>
      <c r="E39" s="7"/>
      <c r="F39" s="7"/>
      <c r="G39" s="7"/>
      <c r="H39" s="7"/>
      <c r="I39" s="7"/>
      <c r="L39" s="11"/>
      <c r="M39" s="11"/>
      <c r="N39" s="11"/>
      <c r="O39" s="11"/>
      <c r="P39" s="11"/>
    </row>
    <row r="40" spans="1:16" x14ac:dyDescent="0.25">
      <c r="A40" s="16" t="s">
        <v>34</v>
      </c>
      <c r="B40" s="42">
        <v>0.15</v>
      </c>
      <c r="C40" s="27" t="s">
        <v>35</v>
      </c>
      <c r="D40" s="18"/>
      <c r="E40" s="18"/>
      <c r="F40" s="18"/>
      <c r="G40" s="18"/>
      <c r="H40" s="18"/>
      <c r="I40" s="18"/>
      <c r="J40" s="8"/>
      <c r="K40" s="8"/>
      <c r="L40" s="14"/>
      <c r="N40" s="9"/>
    </row>
    <row r="41" spans="1:16" x14ac:dyDescent="0.25">
      <c r="A41" s="16" t="s">
        <v>32</v>
      </c>
      <c r="B41" s="19"/>
      <c r="C41" s="19"/>
      <c r="D41" s="17" t="e">
        <f>(D38-BUDGET!F48-BUDGET!F49-BUDGET!#REF!)*E41</f>
        <v>#REF!</v>
      </c>
      <c r="E41" s="15">
        <f>B40/(1-B40)</f>
        <v>0.17647058823529413</v>
      </c>
      <c r="F41" s="8" t="s">
        <v>38</v>
      </c>
      <c r="I41" s="17"/>
      <c r="M41" s="8"/>
      <c r="N41" s="9"/>
    </row>
    <row r="42" spans="1:16" x14ac:dyDescent="0.25">
      <c r="A42" s="37"/>
      <c r="B42" s="38"/>
      <c r="C42" s="37"/>
      <c r="D42" s="18"/>
      <c r="E42" s="18"/>
      <c r="F42" s="18"/>
      <c r="G42" s="18"/>
      <c r="H42" s="18"/>
      <c r="I42" s="18"/>
      <c r="J42" s="8"/>
      <c r="K42" s="8"/>
      <c r="L42" s="8"/>
      <c r="M42" s="8"/>
      <c r="N42" s="9"/>
    </row>
    <row r="43" spans="1:16" x14ac:dyDescent="0.25">
      <c r="A43" s="16" t="s">
        <v>31</v>
      </c>
      <c r="B43" s="16"/>
      <c r="C43" s="16"/>
      <c r="D43" s="17" t="e">
        <f>D41+D38</f>
        <v>#REF!</v>
      </c>
      <c r="E43" s="17"/>
      <c r="F43" s="17"/>
      <c r="G43" s="17"/>
      <c r="H43" s="17"/>
      <c r="I43" s="17"/>
      <c r="K43" s="15"/>
      <c r="N43" s="8"/>
    </row>
    <row r="44" spans="1:16" x14ac:dyDescent="0.25">
      <c r="A44" s="37"/>
      <c r="B44" s="37"/>
      <c r="C44" s="37"/>
      <c r="D44" s="18"/>
      <c r="E44" s="18"/>
      <c r="F44" s="18"/>
      <c r="G44" s="18"/>
      <c r="H44" s="18"/>
      <c r="I44" s="18"/>
    </row>
    <row r="45" spans="1:16" x14ac:dyDescent="0.25">
      <c r="A45" s="37"/>
      <c r="B45" s="37"/>
      <c r="C45" s="37"/>
      <c r="D45" s="18"/>
      <c r="E45" s="18"/>
      <c r="F45" s="18"/>
      <c r="G45" s="18"/>
      <c r="H45" s="18"/>
      <c r="I45" s="18"/>
    </row>
    <row r="46" spans="1:16" s="30" customFormat="1" ht="15.75" x14ac:dyDescent="0.25">
      <c r="A46" s="72" t="s">
        <v>72</v>
      </c>
      <c r="B46" s="72"/>
      <c r="C46" s="72"/>
      <c r="D46" s="73"/>
      <c r="E46" s="73"/>
      <c r="F46" s="73"/>
      <c r="G46" s="73"/>
      <c r="H46" s="73"/>
      <c r="I46" s="73"/>
      <c r="L46" s="69"/>
      <c r="M46" s="70"/>
      <c r="N46" s="70"/>
      <c r="O46" s="71"/>
      <c r="P46" s="69"/>
    </row>
    <row r="47" spans="1:16" ht="15.75" customHeight="1" x14ac:dyDescent="0.25">
      <c r="A47" s="254" t="s">
        <v>36</v>
      </c>
      <c r="B47" s="254"/>
      <c r="C47" s="254"/>
      <c r="D47" s="254"/>
      <c r="E47" s="254"/>
      <c r="F47" s="254"/>
      <c r="G47" s="254"/>
      <c r="H47" s="254"/>
      <c r="I47" s="254"/>
      <c r="L47" s="39"/>
      <c r="M47" s="11"/>
      <c r="N47" s="11"/>
      <c r="O47" s="40"/>
      <c r="P47" s="39"/>
    </row>
    <row r="48" spans="1:16" ht="18.75" x14ac:dyDescent="0.3">
      <c r="A48" s="74" t="s">
        <v>65</v>
      </c>
      <c r="B48" s="75"/>
      <c r="C48" s="76"/>
      <c r="D48" s="77"/>
      <c r="E48" s="77"/>
      <c r="F48" s="77"/>
      <c r="G48" s="77"/>
      <c r="H48" s="77"/>
      <c r="I48" s="77"/>
      <c r="L48" s="39"/>
      <c r="M48" s="11"/>
      <c r="N48" s="11"/>
      <c r="O48" s="40"/>
      <c r="P48" s="39"/>
    </row>
    <row r="49" spans="1:16" s="1" customFormat="1" x14ac:dyDescent="0.25">
      <c r="A49" s="1" t="s">
        <v>28</v>
      </c>
      <c r="D49" s="7">
        <f>BUDGET!F58</f>
        <v>0</v>
      </c>
      <c r="E49" s="7"/>
      <c r="F49" s="7"/>
      <c r="G49" s="7"/>
      <c r="H49" s="7"/>
      <c r="I49" s="7"/>
      <c r="L49" s="11"/>
      <c r="M49" s="11"/>
      <c r="N49" s="11"/>
      <c r="O49" s="11"/>
      <c r="P49" s="11"/>
    </row>
    <row r="50" spans="1:16" x14ac:dyDescent="0.25">
      <c r="A50" s="1" t="s">
        <v>37</v>
      </c>
      <c r="D50" s="25">
        <f>D49-BUDGET!F50-BUDGET!F32</f>
        <v>0</v>
      </c>
      <c r="E50" s="43"/>
      <c r="F50" s="78" t="s">
        <v>73</v>
      </c>
      <c r="G50" s="43"/>
      <c r="H50" s="43"/>
      <c r="I50" s="18"/>
      <c r="L50" s="39"/>
      <c r="M50" s="11"/>
      <c r="N50" s="11"/>
      <c r="O50" s="40"/>
      <c r="P50" s="39"/>
    </row>
    <row r="51" spans="1:16" x14ac:dyDescent="0.25">
      <c r="A51" s="1"/>
      <c r="B51" s="30" t="s">
        <v>41</v>
      </c>
      <c r="D51" s="18"/>
      <c r="E51" s="18"/>
      <c r="F51" s="18"/>
      <c r="G51" s="18"/>
      <c r="H51" s="18"/>
      <c r="I51" s="18"/>
      <c r="L51" s="39"/>
      <c r="M51" s="11"/>
      <c r="N51" s="11"/>
      <c r="O51" s="40"/>
      <c r="P51" s="39"/>
    </row>
    <row r="52" spans="1:16" x14ac:dyDescent="0.25">
      <c r="A52" s="1" t="s">
        <v>34</v>
      </c>
      <c r="B52" s="41">
        <v>0.1</v>
      </c>
      <c r="C52" s="26" t="s">
        <v>35</v>
      </c>
      <c r="D52" s="6"/>
      <c r="E52" s="6"/>
      <c r="F52" s="6"/>
      <c r="G52" s="6"/>
      <c r="H52" s="6"/>
      <c r="I52" s="6"/>
      <c r="L52" s="39"/>
      <c r="M52" s="11"/>
      <c r="N52" s="11"/>
      <c r="O52" s="40"/>
      <c r="P52" s="39"/>
    </row>
    <row r="53" spans="1:16" s="1" customFormat="1" x14ac:dyDescent="0.25">
      <c r="A53" s="1" t="s">
        <v>32</v>
      </c>
      <c r="B53" s="5"/>
      <c r="C53" s="5"/>
      <c r="D53" s="7">
        <f>D50*B52</f>
        <v>0</v>
      </c>
      <c r="E53" s="7"/>
      <c r="F53" s="7"/>
      <c r="G53" s="7"/>
      <c r="H53" s="7"/>
      <c r="I53" s="7"/>
      <c r="J53" s="2"/>
      <c r="L53" s="11"/>
      <c r="M53" s="11"/>
      <c r="N53" s="11"/>
      <c r="O53" s="12"/>
      <c r="P53" s="11"/>
    </row>
    <row r="54" spans="1:16" x14ac:dyDescent="0.25">
      <c r="D54" s="6"/>
      <c r="E54" s="6"/>
      <c r="F54" s="6"/>
      <c r="G54" s="6"/>
      <c r="H54" s="6"/>
      <c r="I54" s="6"/>
      <c r="J54" s="10"/>
      <c r="K54" s="1"/>
      <c r="L54" s="39"/>
      <c r="M54" s="39"/>
      <c r="N54" s="39"/>
      <c r="O54" s="39"/>
      <c r="P54" s="39"/>
    </row>
    <row r="55" spans="1:16" x14ac:dyDescent="0.25">
      <c r="A55" s="1" t="s">
        <v>31</v>
      </c>
      <c r="B55" s="1"/>
      <c r="C55" s="1"/>
      <c r="D55" s="7">
        <f>D53+D49</f>
        <v>0</v>
      </c>
      <c r="E55" s="7"/>
      <c r="F55" s="7"/>
      <c r="G55" s="7"/>
      <c r="H55" s="7"/>
      <c r="I55" s="7"/>
      <c r="J55" s="10"/>
      <c r="K55" s="1"/>
      <c r="L55" s="39"/>
      <c r="M55" s="39"/>
      <c r="N55" s="13"/>
      <c r="O55" s="39"/>
      <c r="P55" s="39"/>
    </row>
  </sheetData>
  <mergeCells count="8">
    <mergeCell ref="A47:I47"/>
    <mergeCell ref="A26:I26"/>
    <mergeCell ref="M10:O10"/>
    <mergeCell ref="A6:D6"/>
    <mergeCell ref="F20:H20"/>
    <mergeCell ref="F21:H21"/>
    <mergeCell ref="F22:H22"/>
    <mergeCell ref="A16:D16"/>
  </mergeCells>
  <hyperlinks>
    <hyperlink ref="F4" r:id="rId1" display="UCD Rate Agreement - See HERE for the full rate agreement" xr:uid="{00000000-0004-0000-0200-000000000000}"/>
    <hyperlink ref="F14" r:id="rId2" display="UCD Rate Agreement - See HERE for the full rate agreement" xr:uid="{00000000-0004-0000-0200-000001000000}"/>
  </hyperlinks>
  <pageMargins left="0.7" right="0.7" top="0.75" bottom="0.75" header="0.3" footer="0.3"/>
  <pageSetup orientation="portrait" verticalDpi="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BUDGET</vt:lpstr>
      <vt:lpstr>Worksheet</vt:lpstr>
      <vt:lpstr>INDIRECT COSTS</vt:lpstr>
      <vt:lpstr>BUDGET!Print_Area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poweruser</dc:creator>
  <cp:lastModifiedBy>KR</cp:lastModifiedBy>
  <cp:lastPrinted>2014-08-15T21:53:58Z</cp:lastPrinted>
  <dcterms:created xsi:type="dcterms:W3CDTF">2014-01-28T18:22:17Z</dcterms:created>
  <dcterms:modified xsi:type="dcterms:W3CDTF">2019-08-07T20:46:38Z</dcterms:modified>
</cp:coreProperties>
</file>