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defaultThemeVersion="124226"/>
  <mc:AlternateContent xmlns:mc="http://schemas.openxmlformats.org/markup-compatibility/2006">
    <mc:Choice Requires="x15">
      <x15ac:absPath xmlns:x15ac="http://schemas.microsoft.com/office/spreadsheetml/2010/11/ac" url="C:\Users\CalFresh 35\Desktop\"/>
    </mc:Choice>
  </mc:AlternateContent>
  <xr:revisionPtr revIDLastSave="0" documentId="8_{B11866F7-6C8F-4D26-BFB1-226D1081F463}" xr6:coauthVersionLast="32" xr6:coauthVersionMax="32" xr10:uidLastSave="{00000000-0000-0000-0000-000000000000}"/>
  <bookViews>
    <workbookView showHorizontalScroll="0" showVerticalScroll="0" showSheetTabs="0" xWindow="0" yWindow="0" windowWidth="19200" windowHeight="11385" xr2:uid="{00000000-000D-0000-FFFF-FFFF00000000}"/>
  </bookViews>
  <sheets>
    <sheet name="Daily Tracking-Quarterly submit" sheetId="2" r:id="rId1"/>
    <sheet name="Lists" sheetId="1" state="hidden" r:id="rId2"/>
    <sheet name="DATES" sheetId="3" state="hidden" r:id="rId3"/>
  </sheets>
  <definedNames>
    <definedName name="Choose_County">Lists!$B$16:$B$47</definedName>
    <definedName name="Choose_Month" localSheetId="2">DATES!$C$17:$C$31</definedName>
    <definedName name="Choose_Month">Lists!$F$19:$F$34</definedName>
    <definedName name="CURRI">Lists!$J$1:$J$53</definedName>
    <definedName name="FFY">Lists!$D$11:$D$19</definedName>
    <definedName name="QTR">Lists!$F$11:$F$15</definedName>
    <definedName name="School_Year">Lists!$B$1:$B$3</definedName>
  </definedNames>
  <calcPr calcId="179017" concurrentCalc="0"/>
</workbook>
</file>

<file path=xl/calcChain.xml><?xml version="1.0" encoding="utf-8"?>
<calcChain xmlns="http://schemas.openxmlformats.org/spreadsheetml/2006/main">
  <c r="D18" i="2" l="1"/>
  <c r="E56" i="3"/>
  <c r="F56" i="3"/>
  <c r="G56" i="3"/>
  <c r="H56" i="3"/>
  <c r="I56" i="3"/>
  <c r="J56" i="3"/>
  <c r="K56" i="3"/>
  <c r="L56" i="3"/>
  <c r="M56" i="3"/>
  <c r="N56" i="3"/>
  <c r="O56" i="3"/>
  <c r="P56" i="3"/>
  <c r="Q56" i="3"/>
  <c r="R56" i="3"/>
  <c r="S56" i="3"/>
  <c r="T56" i="3"/>
  <c r="U56" i="3"/>
  <c r="V56" i="3"/>
  <c r="W56" i="3"/>
  <c r="X56" i="3"/>
  <c r="Y56" i="3"/>
  <c r="Z56" i="3"/>
  <c r="E55" i="3"/>
  <c r="F55" i="3"/>
  <c r="G55" i="3"/>
  <c r="H55" i="3"/>
  <c r="I55" i="3"/>
  <c r="J55" i="3"/>
  <c r="K55" i="3"/>
  <c r="L55" i="3"/>
  <c r="M55" i="3"/>
  <c r="N55" i="3"/>
  <c r="O55" i="3"/>
  <c r="P55" i="3"/>
  <c r="Q55" i="3"/>
  <c r="R55" i="3"/>
  <c r="S55" i="3"/>
  <c r="T55" i="3"/>
  <c r="U55" i="3"/>
  <c r="V55" i="3"/>
  <c r="W55" i="3"/>
  <c r="X55" i="3"/>
  <c r="E54" i="3"/>
  <c r="F54" i="3"/>
  <c r="G54" i="3"/>
  <c r="H54" i="3"/>
  <c r="I54" i="3"/>
  <c r="J54" i="3"/>
  <c r="K54" i="3"/>
  <c r="L54" i="3"/>
  <c r="M54" i="3"/>
  <c r="N54" i="3"/>
  <c r="O54" i="3"/>
  <c r="P54" i="3"/>
  <c r="Q54" i="3"/>
  <c r="R54" i="3"/>
  <c r="S54" i="3"/>
  <c r="T54" i="3"/>
  <c r="U54" i="3"/>
  <c r="V54" i="3"/>
  <c r="W54" i="3"/>
  <c r="X54" i="3"/>
  <c r="Y54" i="3"/>
  <c r="E53" i="3"/>
  <c r="F53" i="3"/>
  <c r="G53" i="3"/>
  <c r="H53" i="3"/>
  <c r="I53" i="3"/>
  <c r="J53" i="3"/>
  <c r="K53" i="3"/>
  <c r="L53" i="3"/>
  <c r="M53" i="3"/>
  <c r="N53" i="3"/>
  <c r="O53" i="3"/>
  <c r="P53" i="3"/>
  <c r="Q53" i="3"/>
  <c r="R53" i="3"/>
  <c r="S53" i="3"/>
  <c r="T53" i="3"/>
  <c r="U53" i="3"/>
  <c r="V53" i="3"/>
  <c r="W53" i="3"/>
  <c r="X53" i="3"/>
  <c r="Y53" i="3"/>
  <c r="E52" i="3"/>
  <c r="F52" i="3"/>
  <c r="G52" i="3"/>
  <c r="H52" i="3"/>
  <c r="I52" i="3"/>
  <c r="J52" i="3"/>
  <c r="K52" i="3"/>
  <c r="L52" i="3"/>
  <c r="M52" i="3"/>
  <c r="N52" i="3"/>
  <c r="O52" i="3"/>
  <c r="P52" i="3"/>
  <c r="Q52" i="3"/>
  <c r="R52" i="3"/>
  <c r="S52" i="3"/>
  <c r="T52" i="3"/>
  <c r="U52" i="3"/>
  <c r="V52" i="3"/>
  <c r="W52" i="3"/>
  <c r="X52" i="3"/>
  <c r="E51" i="3"/>
  <c r="F51" i="3"/>
  <c r="G51" i="3"/>
  <c r="H51" i="3"/>
  <c r="I51" i="3"/>
  <c r="J51" i="3"/>
  <c r="K51" i="3"/>
  <c r="L51" i="3"/>
  <c r="M51" i="3"/>
  <c r="N51" i="3"/>
  <c r="O51" i="3"/>
  <c r="P51" i="3"/>
  <c r="Q51" i="3"/>
  <c r="R51" i="3"/>
  <c r="S51" i="3"/>
  <c r="T51" i="3"/>
  <c r="U51" i="3"/>
  <c r="V51" i="3"/>
  <c r="W51" i="3"/>
  <c r="X51" i="3"/>
  <c r="Y51" i="3"/>
  <c r="Z51" i="3"/>
  <c r="E50" i="3"/>
  <c r="F50" i="3"/>
  <c r="G50" i="3"/>
  <c r="H50" i="3"/>
  <c r="I50" i="3"/>
  <c r="J50" i="3"/>
  <c r="K50" i="3"/>
  <c r="L50" i="3"/>
  <c r="M50" i="3"/>
  <c r="N50" i="3"/>
  <c r="O50" i="3"/>
  <c r="P50" i="3"/>
  <c r="Q50" i="3"/>
  <c r="R50" i="3"/>
  <c r="S50" i="3"/>
  <c r="T50" i="3"/>
  <c r="U50" i="3"/>
  <c r="V50" i="3"/>
  <c r="W50" i="3"/>
  <c r="X50" i="3"/>
  <c r="Y50" i="3"/>
  <c r="E49" i="3"/>
  <c r="F49" i="3"/>
  <c r="G49" i="3"/>
  <c r="H49" i="3"/>
  <c r="I49" i="3"/>
  <c r="J49" i="3"/>
  <c r="K49" i="3"/>
  <c r="L49" i="3"/>
  <c r="M49" i="3"/>
  <c r="N49" i="3"/>
  <c r="O49" i="3"/>
  <c r="P49" i="3"/>
  <c r="Q49" i="3"/>
  <c r="R49" i="3"/>
  <c r="S49" i="3"/>
  <c r="T49" i="3"/>
  <c r="U49" i="3"/>
  <c r="V49" i="3"/>
  <c r="W49" i="3"/>
  <c r="X49" i="3"/>
  <c r="E48" i="3"/>
  <c r="F48" i="3"/>
  <c r="G48" i="3"/>
  <c r="H48" i="3"/>
  <c r="I48" i="3"/>
  <c r="J48" i="3"/>
  <c r="K48" i="3"/>
  <c r="L48" i="3"/>
  <c r="M48" i="3"/>
  <c r="N48" i="3"/>
  <c r="O48" i="3"/>
  <c r="P48" i="3"/>
  <c r="Q48" i="3"/>
  <c r="R48" i="3"/>
  <c r="S48" i="3"/>
  <c r="T48" i="3"/>
  <c r="U48" i="3"/>
  <c r="V48" i="3"/>
  <c r="W48" i="3"/>
  <c r="X48" i="3"/>
  <c r="Y48" i="3"/>
  <c r="E47" i="3"/>
  <c r="F47" i="3"/>
  <c r="G47" i="3"/>
  <c r="H47" i="3"/>
  <c r="I47" i="3"/>
  <c r="J47" i="3"/>
  <c r="K47" i="3"/>
  <c r="L47" i="3"/>
  <c r="M47" i="3"/>
  <c r="N47" i="3"/>
  <c r="O47" i="3"/>
  <c r="P47" i="3"/>
  <c r="Q47" i="3"/>
  <c r="R47" i="3"/>
  <c r="S47" i="3"/>
  <c r="T47" i="3"/>
  <c r="U47" i="3"/>
  <c r="V47" i="3"/>
  <c r="W47" i="3"/>
  <c r="X47" i="3"/>
  <c r="Y47" i="3"/>
  <c r="E46" i="3"/>
  <c r="F46" i="3"/>
  <c r="G46" i="3"/>
  <c r="H46" i="3"/>
  <c r="I46" i="3"/>
  <c r="J46" i="3"/>
  <c r="K46" i="3"/>
  <c r="L46" i="3"/>
  <c r="M46" i="3"/>
  <c r="N46" i="3"/>
  <c r="O46" i="3"/>
  <c r="P46" i="3"/>
  <c r="Q46" i="3"/>
  <c r="R46" i="3"/>
  <c r="S46" i="3"/>
  <c r="T46" i="3"/>
  <c r="U46" i="3"/>
  <c r="V46" i="3"/>
  <c r="W46" i="3"/>
  <c r="E45" i="3"/>
  <c r="F45" i="3"/>
  <c r="G45" i="3"/>
  <c r="H45" i="3"/>
  <c r="I45" i="3"/>
  <c r="J45" i="3"/>
  <c r="K45" i="3"/>
  <c r="L45" i="3"/>
  <c r="M45" i="3"/>
  <c r="N45" i="3"/>
  <c r="O45" i="3"/>
  <c r="P45" i="3"/>
  <c r="Q45" i="3"/>
  <c r="R45" i="3"/>
  <c r="S45" i="3"/>
  <c r="T45" i="3"/>
  <c r="U45" i="3"/>
  <c r="V45" i="3"/>
  <c r="W45" i="3"/>
  <c r="X45" i="3"/>
  <c r="Y45" i="3"/>
  <c r="Z45" i="3"/>
  <c r="E44" i="3"/>
  <c r="F44" i="3"/>
  <c r="G44" i="3"/>
  <c r="H44" i="3"/>
  <c r="I44" i="3"/>
  <c r="J44" i="3"/>
  <c r="K44" i="3"/>
  <c r="L44" i="3"/>
  <c r="M44" i="3"/>
  <c r="N44" i="3"/>
  <c r="O44" i="3"/>
  <c r="P44" i="3"/>
  <c r="Q44" i="3"/>
  <c r="R44" i="3"/>
  <c r="S44" i="3"/>
  <c r="T44" i="3"/>
  <c r="U44" i="3"/>
  <c r="V44" i="3"/>
  <c r="W44" i="3"/>
  <c r="X44" i="3"/>
  <c r="Y44" i="3"/>
  <c r="E43" i="3"/>
  <c r="F43" i="3"/>
  <c r="G43" i="3"/>
  <c r="H43" i="3"/>
  <c r="I43" i="3"/>
  <c r="J43" i="3"/>
  <c r="K43" i="3"/>
  <c r="L43" i="3"/>
  <c r="M43" i="3"/>
  <c r="N43" i="3"/>
  <c r="O43" i="3"/>
  <c r="P43" i="3"/>
  <c r="Q43" i="3"/>
  <c r="R43" i="3"/>
  <c r="S43" i="3"/>
  <c r="T43" i="3"/>
  <c r="U43" i="3"/>
  <c r="V43" i="3"/>
  <c r="W43" i="3"/>
  <c r="X43" i="3"/>
  <c r="E42" i="3"/>
  <c r="F42" i="3"/>
  <c r="G42" i="3"/>
  <c r="H42" i="3"/>
  <c r="I42" i="3"/>
  <c r="J42" i="3"/>
  <c r="K42" i="3"/>
  <c r="L42" i="3"/>
  <c r="M42" i="3"/>
  <c r="N42" i="3"/>
  <c r="O42" i="3"/>
  <c r="P42" i="3"/>
  <c r="Q42" i="3"/>
  <c r="R42" i="3"/>
  <c r="S42" i="3"/>
  <c r="T42" i="3"/>
  <c r="U42" i="3"/>
  <c r="V42" i="3"/>
  <c r="W42" i="3"/>
  <c r="X42" i="3"/>
  <c r="Y42" i="3"/>
  <c r="Z42" i="3"/>
  <c r="E41" i="3"/>
  <c r="F41" i="3"/>
  <c r="G41" i="3"/>
  <c r="H41" i="3"/>
  <c r="I41" i="3"/>
  <c r="J41" i="3"/>
  <c r="K41" i="3"/>
  <c r="L41" i="3"/>
  <c r="M41" i="3"/>
  <c r="N41" i="3"/>
  <c r="O41" i="3"/>
  <c r="P41" i="3"/>
  <c r="Q41" i="3"/>
  <c r="R41" i="3"/>
  <c r="S41" i="3"/>
  <c r="T41" i="3"/>
  <c r="U41" i="3"/>
  <c r="V41" i="3"/>
  <c r="W41" i="3"/>
  <c r="X41" i="3"/>
  <c r="E40" i="3"/>
  <c r="F40" i="3"/>
  <c r="G40" i="3"/>
  <c r="H40" i="3"/>
  <c r="I40" i="3"/>
  <c r="J40" i="3"/>
  <c r="K40" i="3"/>
  <c r="L40" i="3"/>
  <c r="M40" i="3"/>
  <c r="N40" i="3"/>
  <c r="O40" i="3"/>
  <c r="P40" i="3"/>
  <c r="Q40" i="3"/>
  <c r="R40" i="3"/>
  <c r="S40" i="3"/>
  <c r="T40" i="3"/>
  <c r="U40" i="3"/>
  <c r="V40" i="3"/>
  <c r="W40" i="3"/>
  <c r="X40" i="3"/>
  <c r="Y40" i="3"/>
  <c r="E39" i="3"/>
  <c r="F39" i="3"/>
  <c r="G39" i="3"/>
  <c r="H39" i="3"/>
  <c r="I39" i="3"/>
  <c r="J39" i="3"/>
  <c r="K39" i="3"/>
  <c r="L39" i="3"/>
  <c r="M39" i="3"/>
  <c r="N39" i="3"/>
  <c r="O39" i="3"/>
  <c r="P39" i="3"/>
  <c r="Q39" i="3"/>
  <c r="R39" i="3"/>
  <c r="S39" i="3"/>
  <c r="T39" i="3"/>
  <c r="U39" i="3"/>
  <c r="V39" i="3"/>
  <c r="W39" i="3"/>
  <c r="X39" i="3"/>
  <c r="Y39" i="3"/>
  <c r="Z39" i="3"/>
  <c r="E38" i="3"/>
  <c r="F38" i="3"/>
  <c r="G38" i="3"/>
  <c r="H38" i="3"/>
  <c r="I38" i="3"/>
  <c r="J38" i="3"/>
  <c r="K38" i="3"/>
  <c r="L38" i="3"/>
  <c r="M38" i="3"/>
  <c r="N38" i="3"/>
  <c r="O38" i="3"/>
  <c r="P38" i="3"/>
  <c r="Q38" i="3"/>
  <c r="R38" i="3"/>
  <c r="S38" i="3"/>
  <c r="T38" i="3"/>
  <c r="U38" i="3"/>
  <c r="V38" i="3"/>
  <c r="W38" i="3"/>
  <c r="E37" i="3"/>
  <c r="F37" i="3"/>
  <c r="G37" i="3"/>
  <c r="H37" i="3"/>
  <c r="I37" i="3"/>
  <c r="J37" i="3"/>
  <c r="K37" i="3"/>
  <c r="L37" i="3"/>
  <c r="M37" i="3"/>
  <c r="N37" i="3"/>
  <c r="O37" i="3"/>
  <c r="P37" i="3"/>
  <c r="Q37" i="3"/>
  <c r="R37" i="3"/>
  <c r="S37" i="3"/>
  <c r="T37" i="3"/>
  <c r="U37" i="3"/>
  <c r="V37" i="3"/>
  <c r="W37" i="3"/>
  <c r="X37" i="3"/>
  <c r="Y37" i="3"/>
  <c r="Z37" i="3"/>
  <c r="E36" i="3"/>
  <c r="F36" i="3"/>
  <c r="G36" i="3"/>
  <c r="H36" i="3"/>
  <c r="I36" i="3"/>
  <c r="J36" i="3"/>
  <c r="K36" i="3"/>
  <c r="L36" i="3"/>
  <c r="M36" i="3"/>
  <c r="N36" i="3"/>
  <c r="O36" i="3"/>
  <c r="P36" i="3"/>
  <c r="Q36" i="3"/>
  <c r="R36" i="3"/>
  <c r="S36" i="3"/>
  <c r="T36" i="3"/>
  <c r="U36" i="3"/>
  <c r="V36" i="3"/>
  <c r="W36" i="3"/>
  <c r="X36" i="3"/>
  <c r="Y36" i="3"/>
  <c r="E35" i="3"/>
  <c r="F35" i="3"/>
  <c r="G35" i="3"/>
  <c r="H35" i="3"/>
  <c r="I35" i="3"/>
  <c r="J35" i="3"/>
  <c r="K35" i="3"/>
  <c r="L35" i="3"/>
  <c r="M35" i="3"/>
  <c r="N35" i="3"/>
  <c r="O35" i="3"/>
  <c r="P35" i="3"/>
  <c r="Q35" i="3"/>
  <c r="R35" i="3"/>
  <c r="S35" i="3"/>
  <c r="T35" i="3"/>
  <c r="U35" i="3"/>
  <c r="V35" i="3"/>
  <c r="W35" i="3"/>
  <c r="X35" i="3"/>
  <c r="E34" i="3"/>
  <c r="F34" i="3"/>
  <c r="G34" i="3"/>
  <c r="H34" i="3"/>
  <c r="I34" i="3"/>
  <c r="J34" i="3"/>
  <c r="K34" i="3"/>
  <c r="L34" i="3"/>
  <c r="M34" i="3"/>
  <c r="N34" i="3"/>
  <c r="O34" i="3"/>
  <c r="P34" i="3"/>
  <c r="Q34" i="3"/>
  <c r="R34" i="3"/>
  <c r="S34" i="3"/>
  <c r="T34" i="3"/>
  <c r="U34" i="3"/>
  <c r="V34" i="3"/>
  <c r="W34" i="3"/>
  <c r="E33" i="3"/>
  <c r="F33" i="3"/>
  <c r="G33" i="3"/>
  <c r="H33" i="3"/>
  <c r="I33" i="3"/>
  <c r="J33" i="3"/>
  <c r="K33" i="3"/>
  <c r="L33" i="3"/>
  <c r="M33" i="3"/>
  <c r="N33" i="3"/>
  <c r="O33" i="3"/>
  <c r="P33" i="3"/>
  <c r="Q33" i="3"/>
  <c r="R33" i="3"/>
  <c r="S33" i="3"/>
  <c r="T33" i="3"/>
  <c r="U33" i="3"/>
  <c r="V33" i="3"/>
  <c r="W33" i="3"/>
  <c r="X33" i="3"/>
  <c r="Y33" i="3"/>
  <c r="Z33" i="3"/>
  <c r="E31" i="3"/>
  <c r="F31" i="3"/>
  <c r="G31" i="3"/>
  <c r="H31" i="3"/>
  <c r="I31" i="3"/>
  <c r="J31" i="3"/>
  <c r="K31" i="3"/>
  <c r="L31" i="3"/>
  <c r="M31" i="3"/>
  <c r="N31" i="3"/>
  <c r="O31" i="3"/>
  <c r="P31" i="3"/>
  <c r="Q31" i="3"/>
  <c r="R31" i="3"/>
  <c r="S31" i="3"/>
  <c r="T31" i="3"/>
  <c r="U31" i="3"/>
  <c r="V31" i="3"/>
  <c r="W31" i="3"/>
  <c r="X31" i="3"/>
  <c r="E30" i="3"/>
  <c r="F30" i="3"/>
  <c r="G30" i="3"/>
  <c r="H30" i="3"/>
  <c r="I30" i="3"/>
  <c r="J30" i="3"/>
  <c r="K30" i="3"/>
  <c r="L30" i="3"/>
  <c r="M30" i="3"/>
  <c r="N30" i="3"/>
  <c r="O30" i="3"/>
  <c r="P30" i="3"/>
  <c r="Q30" i="3"/>
  <c r="R30" i="3"/>
  <c r="S30" i="3"/>
  <c r="T30" i="3"/>
  <c r="U30" i="3"/>
  <c r="V30" i="3"/>
  <c r="W30" i="3"/>
  <c r="X30" i="3"/>
  <c r="Y30" i="3"/>
  <c r="E29" i="3"/>
  <c r="F29" i="3"/>
  <c r="G29" i="3"/>
  <c r="H29" i="3"/>
  <c r="I29" i="3"/>
  <c r="J29" i="3"/>
  <c r="K29" i="3"/>
  <c r="L29" i="3"/>
  <c r="M29" i="3"/>
  <c r="N29" i="3"/>
  <c r="O29" i="3"/>
  <c r="P29" i="3"/>
  <c r="Q29" i="3"/>
  <c r="R29" i="3"/>
  <c r="S29" i="3"/>
  <c r="T29" i="3"/>
  <c r="U29" i="3"/>
  <c r="V29" i="3"/>
  <c r="W29" i="3"/>
  <c r="X29" i="3"/>
  <c r="Y29" i="3"/>
  <c r="Z29" i="3"/>
  <c r="E28" i="3"/>
  <c r="F28" i="3"/>
  <c r="G28" i="3"/>
  <c r="H28" i="3"/>
  <c r="I28" i="3"/>
  <c r="J28" i="3"/>
  <c r="K28" i="3"/>
  <c r="L28" i="3"/>
  <c r="M28" i="3"/>
  <c r="N28" i="3"/>
  <c r="O28" i="3"/>
  <c r="P28" i="3"/>
  <c r="Q28" i="3"/>
  <c r="R28" i="3"/>
  <c r="S28" i="3"/>
  <c r="T28" i="3"/>
  <c r="U28" i="3"/>
  <c r="V28" i="3"/>
  <c r="W28" i="3"/>
  <c r="E27" i="3"/>
  <c r="F27" i="3"/>
  <c r="G27" i="3"/>
  <c r="H27" i="3"/>
  <c r="I27" i="3"/>
  <c r="J27" i="3"/>
  <c r="K27" i="3"/>
  <c r="L27" i="3"/>
  <c r="M27" i="3"/>
  <c r="N27" i="3"/>
  <c r="O27" i="3"/>
  <c r="P27" i="3"/>
  <c r="Q27" i="3"/>
  <c r="R27" i="3"/>
  <c r="S27" i="3"/>
  <c r="T27" i="3"/>
  <c r="U27" i="3"/>
  <c r="V27" i="3"/>
  <c r="W27" i="3"/>
  <c r="X27" i="3"/>
  <c r="Y27" i="3"/>
  <c r="Z27" i="3"/>
  <c r="E26" i="3"/>
  <c r="F26" i="3"/>
  <c r="G26" i="3"/>
  <c r="H26" i="3"/>
  <c r="I26" i="3"/>
  <c r="J26" i="3"/>
  <c r="K26" i="3"/>
  <c r="L26" i="3"/>
  <c r="M26" i="3"/>
  <c r="N26" i="3"/>
  <c r="O26" i="3"/>
  <c r="P26" i="3"/>
  <c r="Q26" i="3"/>
  <c r="R26" i="3"/>
  <c r="S26" i="3"/>
  <c r="T26" i="3"/>
  <c r="U26" i="3"/>
  <c r="V26" i="3"/>
  <c r="W26" i="3"/>
  <c r="X26" i="3"/>
  <c r="Y26" i="3"/>
  <c r="E25" i="3"/>
  <c r="F25" i="3"/>
  <c r="G25" i="3"/>
  <c r="H25" i="3"/>
  <c r="I25" i="3"/>
  <c r="J25" i="3"/>
  <c r="K25" i="3"/>
  <c r="L25" i="3"/>
  <c r="M25" i="3"/>
  <c r="N25" i="3"/>
  <c r="O25" i="3"/>
  <c r="P25" i="3"/>
  <c r="Q25" i="3"/>
  <c r="R25" i="3"/>
  <c r="S25" i="3"/>
  <c r="T25" i="3"/>
  <c r="U25" i="3"/>
  <c r="V25" i="3"/>
  <c r="W25" i="3"/>
  <c r="X25" i="3"/>
  <c r="E24" i="3"/>
  <c r="F24" i="3"/>
  <c r="G24" i="3"/>
  <c r="H24" i="3"/>
  <c r="I24" i="3"/>
  <c r="J24" i="3"/>
  <c r="K24" i="3"/>
  <c r="L24" i="3"/>
  <c r="M24" i="3"/>
  <c r="N24" i="3"/>
  <c r="O24" i="3"/>
  <c r="P24" i="3"/>
  <c r="Q24" i="3"/>
  <c r="R24" i="3"/>
  <c r="S24" i="3"/>
  <c r="T24" i="3"/>
  <c r="U24" i="3"/>
  <c r="V24" i="3"/>
  <c r="W24" i="3"/>
  <c r="X24" i="3"/>
  <c r="Y24" i="3"/>
  <c r="Z24" i="3"/>
  <c r="E23" i="3"/>
  <c r="F23" i="3"/>
  <c r="G23" i="3"/>
  <c r="H23" i="3"/>
  <c r="I23" i="3"/>
  <c r="J23" i="3"/>
  <c r="K23" i="3"/>
  <c r="L23" i="3"/>
  <c r="M23" i="3"/>
  <c r="N23" i="3"/>
  <c r="O23" i="3"/>
  <c r="P23" i="3"/>
  <c r="Q23" i="3"/>
  <c r="R23" i="3"/>
  <c r="S23" i="3"/>
  <c r="T23" i="3"/>
  <c r="U23" i="3"/>
  <c r="V23" i="3"/>
  <c r="W23" i="3"/>
  <c r="X23" i="3"/>
  <c r="E22" i="3"/>
  <c r="F22" i="3"/>
  <c r="G22" i="3"/>
  <c r="H22" i="3"/>
  <c r="I22" i="3"/>
  <c r="J22" i="3"/>
  <c r="K22" i="3"/>
  <c r="L22" i="3"/>
  <c r="M22" i="3"/>
  <c r="N22" i="3"/>
  <c r="O22" i="3"/>
  <c r="P22" i="3"/>
  <c r="Q22" i="3"/>
  <c r="R22" i="3"/>
  <c r="S22" i="3"/>
  <c r="T22" i="3"/>
  <c r="U22" i="3"/>
  <c r="V22" i="3"/>
  <c r="W22" i="3"/>
  <c r="X22" i="3"/>
  <c r="Y22" i="3"/>
  <c r="E21" i="3"/>
  <c r="F21" i="3"/>
  <c r="G21" i="3"/>
  <c r="H21" i="3"/>
  <c r="I21" i="3"/>
  <c r="J21" i="3"/>
  <c r="K21" i="3"/>
  <c r="L21" i="3"/>
  <c r="M21" i="3"/>
  <c r="N21" i="3"/>
  <c r="O21" i="3"/>
  <c r="P21" i="3"/>
  <c r="Q21" i="3"/>
  <c r="R21" i="3"/>
  <c r="S21" i="3"/>
  <c r="T21" i="3"/>
  <c r="U21" i="3"/>
  <c r="V21" i="3"/>
  <c r="W21" i="3"/>
  <c r="E20" i="3"/>
  <c r="F20" i="3"/>
  <c r="G20" i="3"/>
  <c r="H20" i="3"/>
  <c r="I20" i="3"/>
  <c r="J20" i="3"/>
  <c r="K20" i="3"/>
  <c r="L20" i="3"/>
  <c r="M20" i="3"/>
  <c r="N20" i="3"/>
  <c r="O20" i="3"/>
  <c r="P20" i="3"/>
  <c r="Q20" i="3"/>
  <c r="R20" i="3"/>
  <c r="S20" i="3"/>
  <c r="T20" i="3"/>
  <c r="U20" i="3"/>
  <c r="V20" i="3"/>
  <c r="W20" i="3"/>
  <c r="X20" i="3"/>
  <c r="Y20" i="3"/>
  <c r="Z20" i="3"/>
  <c r="E19" i="3"/>
  <c r="F19" i="3"/>
  <c r="G19" i="3"/>
  <c r="H19" i="3"/>
  <c r="I19" i="3"/>
  <c r="J19" i="3"/>
  <c r="K19" i="3"/>
  <c r="L19" i="3"/>
  <c r="M19" i="3"/>
  <c r="N19" i="3"/>
  <c r="O19" i="3"/>
  <c r="P19" i="3"/>
  <c r="Q19" i="3"/>
  <c r="R19" i="3"/>
  <c r="S19" i="3"/>
  <c r="T19" i="3"/>
  <c r="U19" i="3"/>
  <c r="V19" i="3"/>
  <c r="W19" i="3"/>
  <c r="X19" i="3"/>
  <c r="E18" i="3"/>
  <c r="F18" i="3"/>
  <c r="G18" i="3"/>
  <c r="H18" i="3"/>
  <c r="I18" i="3"/>
  <c r="J18" i="3"/>
  <c r="K18" i="3"/>
  <c r="L18" i="3"/>
  <c r="M18" i="3"/>
  <c r="N18" i="3"/>
  <c r="O18" i="3"/>
  <c r="P18" i="3"/>
  <c r="Q18" i="3"/>
  <c r="R18" i="3"/>
  <c r="S18" i="3"/>
  <c r="T18" i="3"/>
  <c r="U18" i="3"/>
  <c r="V18" i="3"/>
  <c r="W18" i="3"/>
  <c r="X18" i="3"/>
  <c r="Y18" i="3"/>
  <c r="E17" i="3"/>
  <c r="F17" i="3"/>
  <c r="G17" i="3"/>
  <c r="H17" i="3"/>
  <c r="I17" i="3"/>
  <c r="J17" i="3"/>
  <c r="K17" i="3"/>
  <c r="L17" i="3"/>
  <c r="M17" i="3"/>
  <c r="N17" i="3"/>
  <c r="O17" i="3"/>
  <c r="P17" i="3"/>
  <c r="Q17" i="3"/>
  <c r="R17" i="3"/>
  <c r="S17" i="3"/>
  <c r="T17" i="3"/>
  <c r="U17" i="3"/>
  <c r="V17" i="3"/>
  <c r="W17" i="3"/>
  <c r="X17" i="3"/>
  <c r="Y17" i="3"/>
  <c r="E18" i="2"/>
  <c r="D21" i="2"/>
  <c r="F21" i="2"/>
  <c r="G21" i="2"/>
  <c r="H21" i="2"/>
  <c r="I21" i="2"/>
  <c r="J21" i="2"/>
  <c r="K21" i="2"/>
  <c r="L21" i="2"/>
  <c r="M21" i="2"/>
  <c r="N21" i="2"/>
  <c r="O21" i="2"/>
  <c r="P21" i="2"/>
  <c r="Q21" i="2"/>
  <c r="R21" i="2"/>
  <c r="S21" i="2"/>
  <c r="T21" i="2"/>
  <c r="U21" i="2"/>
  <c r="V21" i="2"/>
  <c r="AA32" i="2"/>
  <c r="AB32" i="2"/>
  <c r="AA26" i="2"/>
  <c r="AB26" i="2"/>
  <c r="AA19" i="2"/>
  <c r="AB19" i="2"/>
  <c r="Z31" i="2"/>
  <c r="Y31" i="2"/>
  <c r="Z25" i="2"/>
  <c r="H25" i="2"/>
  <c r="Z18" i="2"/>
  <c r="O18" i="2"/>
  <c r="G18" i="2"/>
  <c r="F18" i="2"/>
  <c r="Z30" i="2"/>
  <c r="Y30" i="2"/>
  <c r="X30" i="2"/>
  <c r="W30" i="2"/>
  <c r="V30" i="2"/>
  <c r="U30" i="2"/>
  <c r="T30" i="2"/>
  <c r="S30" i="2"/>
  <c r="R30" i="2"/>
  <c r="Q30" i="2"/>
  <c r="P30" i="2"/>
  <c r="O30" i="2"/>
  <c r="N30" i="2"/>
  <c r="M30" i="2"/>
  <c r="L30" i="2"/>
  <c r="K30" i="2"/>
  <c r="J30" i="2"/>
  <c r="I30" i="2"/>
  <c r="H30" i="2"/>
  <c r="G30" i="2"/>
  <c r="F30" i="2"/>
  <c r="E30" i="2"/>
  <c r="D30" i="2"/>
  <c r="Z24" i="2"/>
  <c r="Y24" i="2"/>
  <c r="X24" i="2"/>
  <c r="W24" i="2"/>
  <c r="V24" i="2"/>
  <c r="U24" i="2"/>
  <c r="T24" i="2"/>
  <c r="S24" i="2"/>
  <c r="R24" i="2"/>
  <c r="Q24" i="2"/>
  <c r="P24" i="2"/>
  <c r="O24" i="2"/>
  <c r="N24" i="2"/>
  <c r="M24" i="2"/>
  <c r="L24" i="2"/>
  <c r="K24" i="2"/>
  <c r="J24" i="2"/>
  <c r="I24" i="2"/>
  <c r="H24" i="2"/>
  <c r="G24" i="2"/>
  <c r="F24" i="2"/>
  <c r="E24" i="2"/>
  <c r="D24" i="2"/>
  <c r="Z17" i="2"/>
  <c r="Y17" i="2"/>
  <c r="X17" i="2"/>
  <c r="W17" i="2"/>
  <c r="V17" i="2"/>
  <c r="U17" i="2"/>
  <c r="T17" i="2"/>
  <c r="S17" i="2"/>
  <c r="R17" i="2"/>
  <c r="Q17" i="2"/>
  <c r="P17" i="2"/>
  <c r="O17" i="2"/>
  <c r="N17" i="2"/>
  <c r="M17" i="2"/>
  <c r="L17" i="2"/>
  <c r="K17" i="2"/>
  <c r="J17" i="2"/>
  <c r="I17" i="2"/>
  <c r="H17" i="2"/>
  <c r="G17" i="2"/>
  <c r="F17" i="2"/>
  <c r="E17" i="2"/>
  <c r="D17" i="2"/>
  <c r="Y25" i="2"/>
  <c r="Y18" i="2"/>
  <c r="E31" i="2"/>
  <c r="N18" i="2"/>
  <c r="V18" i="2"/>
  <c r="G25" i="2"/>
  <c r="O25" i="2"/>
  <c r="W25" i="2"/>
  <c r="H18" i="2"/>
  <c r="P18" i="2"/>
  <c r="X18" i="2"/>
  <c r="I25" i="2"/>
  <c r="Q25" i="2"/>
  <c r="W18" i="2"/>
  <c r="P25" i="2"/>
  <c r="I18" i="2"/>
  <c r="Q18" i="2"/>
  <c r="J25" i="2"/>
  <c r="R25" i="2"/>
  <c r="X25" i="2"/>
  <c r="J18" i="2"/>
  <c r="R18" i="2"/>
  <c r="K25" i="2"/>
  <c r="S25" i="2"/>
  <c r="D31" i="2"/>
  <c r="K18" i="2"/>
  <c r="S18" i="2"/>
  <c r="D25" i="2"/>
  <c r="L25" i="2"/>
  <c r="T25" i="2"/>
  <c r="L18" i="2"/>
  <c r="T18" i="2"/>
  <c r="E25" i="2"/>
  <c r="M25" i="2"/>
  <c r="U25" i="2"/>
  <c r="M18" i="2"/>
  <c r="U18" i="2"/>
  <c r="F25" i="2"/>
  <c r="N25" i="2"/>
  <c r="V25" i="2"/>
  <c r="Y34" i="2"/>
  <c r="X34" i="2"/>
  <c r="W34" i="2"/>
  <c r="V34" i="2"/>
  <c r="U34" i="2"/>
  <c r="T34" i="2"/>
  <c r="S34" i="2"/>
  <c r="R34" i="2"/>
  <c r="Q34" i="2"/>
  <c r="P34" i="2"/>
  <c r="O34" i="2"/>
  <c r="N34" i="2"/>
  <c r="M34" i="2"/>
  <c r="L34" i="2"/>
  <c r="K34" i="2"/>
  <c r="J34" i="2"/>
  <c r="I34" i="2"/>
  <c r="H34" i="2"/>
  <c r="G34" i="2"/>
  <c r="F34" i="2"/>
  <c r="E34" i="2"/>
  <c r="D34" i="2"/>
  <c r="Y28" i="2"/>
  <c r="X28" i="2"/>
  <c r="W28" i="2"/>
  <c r="V28" i="2"/>
  <c r="U28" i="2"/>
  <c r="T28" i="2"/>
  <c r="S28" i="2"/>
  <c r="R28" i="2"/>
  <c r="Q28" i="2"/>
  <c r="P28" i="2"/>
  <c r="O28" i="2"/>
  <c r="N28" i="2"/>
  <c r="M28" i="2"/>
  <c r="L28" i="2"/>
  <c r="K28" i="2"/>
  <c r="J28" i="2"/>
  <c r="I28" i="2"/>
  <c r="H28" i="2"/>
  <c r="G28" i="2"/>
  <c r="F28" i="2"/>
  <c r="E28" i="2"/>
  <c r="D28" i="2"/>
  <c r="Z21" i="2"/>
  <c r="Y21" i="2"/>
  <c r="X21" i="2"/>
  <c r="W21" i="2"/>
  <c r="E21" i="2"/>
  <c r="AA28" i="2"/>
  <c r="AB28" i="2"/>
  <c r="AA21" i="2"/>
  <c r="AB21" i="2"/>
  <c r="F31" i="2"/>
  <c r="AA34" i="2"/>
  <c r="AB34" i="2"/>
  <c r="G31" i="2"/>
  <c r="H31" i="2"/>
  <c r="I31" i="2"/>
  <c r="J31" i="2"/>
  <c r="K31" i="2"/>
  <c r="L31" i="2"/>
  <c r="M31" i="2"/>
  <c r="N31" i="2"/>
  <c r="O31" i="2"/>
  <c r="P31" i="2"/>
  <c r="Q31" i="2"/>
  <c r="R31" i="2"/>
  <c r="S31" i="2"/>
  <c r="T31" i="2"/>
  <c r="U31" i="2"/>
  <c r="V31" i="2"/>
  <c r="X31" i="2"/>
  <c r="W31" i="2"/>
</calcChain>
</file>

<file path=xl/sharedStrings.xml><?xml version="1.0" encoding="utf-8"?>
<sst xmlns="http://schemas.openxmlformats.org/spreadsheetml/2006/main" count="547" uniqueCount="155">
  <si>
    <t>2017-18</t>
  </si>
  <si>
    <t>Choose Curriculum</t>
  </si>
  <si>
    <t>2018-19</t>
  </si>
  <si>
    <t>4-H Cooking 101</t>
  </si>
  <si>
    <t>2019-20</t>
  </si>
  <si>
    <t xml:space="preserve">Building a Healthy Me (K)
</t>
  </si>
  <si>
    <t>Choice, Control and Change 
(6-8)</t>
  </si>
  <si>
    <t>Choice, Control and Change 
(9-12)</t>
  </si>
  <si>
    <t>Choose Health: Food, Fun and Fitness Curriculum 
(3-6)</t>
  </si>
  <si>
    <t>Connects to You! (previously called Learn at Home)</t>
  </si>
  <si>
    <t>Cooking Up Healthy Choices 
(4-6)</t>
  </si>
  <si>
    <t>Coordinated Approach to Child Health</t>
  </si>
  <si>
    <t>Coordinated Approach to Child Health
(K-5)</t>
  </si>
  <si>
    <t>FFY  2016</t>
  </si>
  <si>
    <t>Qtr - 01</t>
  </si>
  <si>
    <t>Deal Me In: Food and Fitness (K-6)</t>
  </si>
  <si>
    <t>FFY  2017</t>
  </si>
  <si>
    <t>Qtr - 02</t>
  </si>
  <si>
    <t>Dig In!
(5-6)</t>
  </si>
  <si>
    <t>FFY  2018</t>
  </si>
  <si>
    <t>Qtr - 03</t>
  </si>
  <si>
    <t>Discover MyPlate: Nutrition Education for Kindergarten (K)</t>
  </si>
  <si>
    <t>FFY  2019</t>
  </si>
  <si>
    <t>Qtr - 04</t>
  </si>
  <si>
    <t>Discovering Healthy Choices 
(4-6)</t>
  </si>
  <si>
    <t>FFY  2020</t>
  </si>
  <si>
    <t>Choose Qtr</t>
  </si>
  <si>
    <t>Eat &amp; Play Together! (1-3)</t>
  </si>
  <si>
    <t>Choose County</t>
  </si>
  <si>
    <t>FFY  2021</t>
  </si>
  <si>
    <t>Eat Healthy, Be Active Community Workshops</t>
  </si>
  <si>
    <t>Alameda</t>
  </si>
  <si>
    <t>FFY  2022</t>
  </si>
  <si>
    <t>Eat Smart, Live Strong: Nutrition Education for Older Adults</t>
  </si>
  <si>
    <t>Amador</t>
  </si>
  <si>
    <t>FFY  2023</t>
  </si>
  <si>
    <t xml:space="preserve">EatFit       (6-8)
</t>
  </si>
  <si>
    <t>Calaveras</t>
  </si>
  <si>
    <t>Choose FFY</t>
  </si>
  <si>
    <t>Choose Month</t>
  </si>
  <si>
    <t>Eatfresh.org Mini-Course</t>
  </si>
  <si>
    <t>El Dorado</t>
  </si>
  <si>
    <t>Eatfresh.org Text Message Nutrition Class</t>
  </si>
  <si>
    <t>Tuolumne</t>
  </si>
  <si>
    <t>Eating Healthy From Farm to Fork 
(K, 1, 2)</t>
  </si>
  <si>
    <t>Butte</t>
  </si>
  <si>
    <t>Eating Smart, Being Active</t>
  </si>
  <si>
    <t>Colusa</t>
  </si>
  <si>
    <t>Exercise Your Options</t>
  </si>
  <si>
    <t>Glenn</t>
  </si>
  <si>
    <t>Fresh from the Garden</t>
  </si>
  <si>
    <t>Sutter</t>
  </si>
  <si>
    <t>Go, Glow, Grow</t>
  </si>
  <si>
    <t>Yuba</t>
  </si>
  <si>
    <t>Good for Me and You (2)</t>
  </si>
  <si>
    <t>Fresno</t>
  </si>
  <si>
    <t>Great Garden Detective Adventure
(3-4)</t>
  </si>
  <si>
    <t>Madera</t>
  </si>
  <si>
    <t>Grow It, Try It, Like It</t>
  </si>
  <si>
    <t>Imperial</t>
  </si>
  <si>
    <t xml:space="preserve">Happy Healthy Me:  Moving, Munching and Reading Around MyPlate (K-1) </t>
  </si>
  <si>
    <t>Kern</t>
  </si>
  <si>
    <t>Healthalicious</t>
  </si>
  <si>
    <t>Kings</t>
  </si>
  <si>
    <t>Healthy Choices, Healthy Me!
(1-2)</t>
  </si>
  <si>
    <t>Tulare</t>
  </si>
  <si>
    <t>Healthy, Happy Families</t>
  </si>
  <si>
    <t>Placer</t>
  </si>
  <si>
    <t>Hunger Attacks/ Money Talks 
(9-12)</t>
  </si>
  <si>
    <t>Nevada</t>
  </si>
  <si>
    <t>It’s My Choice….Eat Right! Be Active! (3)</t>
  </si>
  <si>
    <t>Riverside</t>
  </si>
  <si>
    <t>Jr Master Gardeners 
(3-5)</t>
  </si>
  <si>
    <t>San Joaquin</t>
  </si>
  <si>
    <t>Learn! Grow! Eat! Go! 
(2-5)</t>
  </si>
  <si>
    <t>San Luis Obispo</t>
  </si>
  <si>
    <t>Making Every Dollar Count</t>
  </si>
  <si>
    <t>Santa Barbara</t>
  </si>
  <si>
    <t>My Amazing Body (K-1)</t>
  </si>
  <si>
    <t>Stanislaus</t>
  </si>
  <si>
    <t>MyPlate for My Family Education Toolkit</t>
  </si>
  <si>
    <t>Merced</t>
  </si>
  <si>
    <t xml:space="preserve">Nutrition to Grow On  (4-6)
</t>
  </si>
  <si>
    <t>Santa Clara</t>
  </si>
  <si>
    <t xml:space="preserve">Nutrition Voyage: The Quest to Be Our Best (7-8)
</t>
  </si>
  <si>
    <t>San Francisco</t>
  </si>
  <si>
    <t>Plan, Shop, Save and Cook</t>
  </si>
  <si>
    <t>San Mateo</t>
  </si>
  <si>
    <t>Power Play! Campaign Resources   (4-5)</t>
  </si>
  <si>
    <t>Shasta</t>
  </si>
  <si>
    <t xml:space="preserve">Serving Up MyPlate:  A Yummy Curriculum (1-6)
</t>
  </si>
  <si>
    <t>Tehama</t>
  </si>
  <si>
    <t>Shaping Up My Choices (3)</t>
  </si>
  <si>
    <t>Trinity</t>
  </si>
  <si>
    <t>Sports, Play &amp; Active Recreation for Kids</t>
  </si>
  <si>
    <t>Yolo</t>
  </si>
  <si>
    <t>Team Up for Good Health (4-6)</t>
  </si>
  <si>
    <t>TWIGs:  Teens With Inter-Generational Support 
(K-8)</t>
  </si>
  <si>
    <t>NARF - FFY 2018</t>
  </si>
  <si>
    <t>County</t>
  </si>
  <si>
    <t>Quarter</t>
  </si>
  <si>
    <t>Nutrition Activity Reporting Form</t>
  </si>
  <si>
    <t>Teacher/Extender Name</t>
  </si>
  <si>
    <t>Site/School Name                      Address                     City                           Zip</t>
  </si>
  <si>
    <t>Number of different classes/ groups taught</t>
  </si>
  <si>
    <t>Curriculum</t>
  </si>
  <si>
    <t>Primary</t>
  </si>
  <si>
    <t>Reminders:</t>
  </si>
  <si>
    <t>Do not include prep time, set up or clean up or UCCE Educator time here, only record time and sessions spent actively engaged with students providing nutrition, garden or physical activity education.</t>
  </si>
  <si>
    <t>«</t>
  </si>
  <si>
    <t>A</t>
  </si>
  <si>
    <t>Minutes</t>
  </si>
  <si>
    <t>Avg. Minutes / session</t>
  </si>
  <si>
    <t>B</t>
  </si>
  <si>
    <t>Sessions</t>
  </si>
  <si>
    <t>TOTALS Hours</t>
  </si>
  <si>
    <t xml:space="preserve">Minutes </t>
  </si>
  <si>
    <t xml:space="preserve">This material was produced by the University of California CalFresh Nutrition Education Program with funding from USDA SNAP, known in California as CalFresh (formerly food stamps). These institutions are equal opportunity providers and employers. CalFresh provides assistance to low-income households and can help buy nutritious foods for better health. For CalFresh information, call 1-877-847-3663.  </t>
  </si>
  <si>
    <t>M</t>
  </si>
  <si>
    <t>T</t>
  </si>
  <si>
    <t>W</t>
  </si>
  <si>
    <t>TH</t>
  </si>
  <si>
    <t>F</t>
  </si>
  <si>
    <t>days</t>
  </si>
  <si>
    <r>
      <t xml:space="preserve">In </t>
    </r>
    <r>
      <rPr>
        <b/>
        <sz val="12"/>
        <color rgb="FFFF0000"/>
        <rFont val="Arial"/>
        <family val="2"/>
      </rPr>
      <t>Row A</t>
    </r>
    <r>
      <rPr>
        <sz val="12"/>
        <color rgb="FFFF0000"/>
        <rFont val="Arial"/>
        <family val="2"/>
      </rPr>
      <t xml:space="preserve"> above enter the amount of time during the day teaching SNAP-Ed Nutrition or Physical Activity education in minutes</t>
    </r>
  </si>
  <si>
    <t>In the space below please enter the number of different groups of students you teach</t>
  </si>
  <si>
    <r>
      <t xml:space="preserve">TOTALS Hours   </t>
    </r>
    <r>
      <rPr>
        <b/>
        <vertAlign val="superscript"/>
        <sz val="11"/>
        <color rgb="FFFF0000"/>
        <rFont val="Arial"/>
        <family val="2"/>
      </rPr>
      <t>9</t>
    </r>
  </si>
  <si>
    <t>TOTALS</t>
  </si>
  <si>
    <t>Use this NARF Form to track Youth Direct Education time and sessions daily with the same curriculum to the same students or classrooms, the lesson time must be the same for each class/group</t>
  </si>
  <si>
    <t>For electronic submission, save the worksheet and email to the UC CalFresh educator. For paper submission, submit to UC CalFresh Collection Envelope/Mailbox</t>
  </si>
  <si>
    <t>Paper Copy Instructions:</t>
  </si>
  <si>
    <t>Step 1</t>
  </si>
  <si>
    <t>Fill in fields 1-5: Teacher information</t>
  </si>
  <si>
    <t>Step 2</t>
  </si>
  <si>
    <t>Fill in field 6: Curriculum/Grade</t>
  </si>
  <si>
    <t>Happy Healthy Me</t>
  </si>
  <si>
    <t>Nutrition to Grow On</t>
  </si>
  <si>
    <t>Power Play</t>
  </si>
  <si>
    <t>My Amazing Body</t>
  </si>
  <si>
    <t>Good for Me and You</t>
  </si>
  <si>
    <t>It's My Choice</t>
  </si>
  <si>
    <t>Eat Fit</t>
  </si>
  <si>
    <t>Jump Start</t>
  </si>
  <si>
    <t>Dairy Council</t>
  </si>
  <si>
    <t>Step 3</t>
  </si>
  <si>
    <t>Do not include prep time or UC CalFresh educator time.</t>
  </si>
  <si>
    <t>Step 4</t>
  </si>
  <si>
    <t>Fill in field 8B: Record number of classes/groups you taught nutrition, garden, tasting, or physical activity education on behalf of UC CalFresh SNAP-Ed.</t>
  </si>
  <si>
    <t>Step 5</t>
  </si>
  <si>
    <t>Eating Healthy From Fark to Fork</t>
  </si>
  <si>
    <t>Hunger Attack</t>
  </si>
  <si>
    <t xml:space="preserve">   Leave the TOTALS, TOTAL HOURS, AND Ave. Minutes/session blank, and submit the form to your UC CalFresh educator's Collection Envelope/Mailbox.</t>
  </si>
  <si>
    <t xml:space="preserve">    Example: If you taught two preschool classes (AM and PM), enter a 2 for number of sessions. If you taught one 3rd grade class, enter a 1 for number of sessions.</t>
  </si>
  <si>
    <t>Fill in field 7A: Record daily minutes of nutrition, garden, tasting, or physical activity education in minutes.</t>
  </si>
  <si>
    <t xml:space="preserve">   In Row B above enter in the number of Times you taught SNAP-Ed Nutrition Education or Physical Activity education to the same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</si>
</sst>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409]mmmm\-yy;@"/>
    <numFmt numFmtId="165" formatCode="mmmm\-yyyy"/>
    <numFmt numFmtId="166" formatCode="[$-409]d\-mmm;@"/>
    <numFmt numFmtId="167" formatCode="_(* #,##0_);_(* \(#,##0\);_(* &quot;-&quot;??_);_(@_)"/>
  </numFmts>
  <fonts count="74" x14ac:knownFonts="1">
    <font>
      <sz val="11"/>
      <color theme="1"/>
      <name val="Calibri"/>
      <family val="2"/>
      <scheme val="minor"/>
    </font>
    <font>
      <sz val="11"/>
      <color theme="1"/>
      <name val="Calibri"/>
      <family val="2"/>
      <scheme val="minor"/>
    </font>
    <font>
      <sz val="11"/>
      <color rgb="FF9C0006"/>
      <name val="Calibri"/>
      <family val="2"/>
      <scheme val="minor"/>
    </font>
    <font>
      <b/>
      <sz val="11"/>
      <color theme="1"/>
      <name val="Calibri"/>
      <family val="2"/>
      <scheme val="minor"/>
    </font>
    <font>
      <b/>
      <sz val="10"/>
      <color theme="1"/>
      <name val="Calibri"/>
      <family val="2"/>
      <scheme val="minor"/>
    </font>
    <font>
      <sz val="16"/>
      <color theme="1"/>
      <name val="Calibri"/>
      <family val="2"/>
    </font>
    <font>
      <sz val="10"/>
      <color theme="1"/>
      <name val="Calibri"/>
      <family val="2"/>
      <scheme val="minor"/>
    </font>
    <font>
      <sz val="10"/>
      <color rgb="FF000000"/>
      <name val="Times New Roman"/>
      <family val="1"/>
    </font>
    <font>
      <sz val="11"/>
      <color theme="1"/>
      <name val="Arial"/>
      <family val="2"/>
    </font>
    <font>
      <b/>
      <sz val="26"/>
      <color rgb="FF002060"/>
      <name val="Arial"/>
      <family val="2"/>
    </font>
    <font>
      <b/>
      <sz val="26"/>
      <color rgb="FF00B0F0"/>
      <name val="Arial"/>
      <family val="2"/>
    </font>
    <font>
      <b/>
      <u/>
      <sz val="22"/>
      <color rgb="FFFFC000"/>
      <name val="Arial"/>
      <family val="2"/>
    </font>
    <font>
      <b/>
      <sz val="24"/>
      <color rgb="FF7030A0"/>
      <name val="Arial"/>
      <family val="2"/>
    </font>
    <font>
      <b/>
      <sz val="11"/>
      <color theme="1"/>
      <name val="Arial"/>
      <family val="2"/>
    </font>
    <font>
      <b/>
      <sz val="20"/>
      <color rgb="FF002060"/>
      <name val="Arial"/>
      <family val="2"/>
    </font>
    <font>
      <b/>
      <sz val="20"/>
      <color rgb="FF00B0F0"/>
      <name val="Arial"/>
      <family val="2"/>
    </font>
    <font>
      <b/>
      <vertAlign val="superscript"/>
      <sz val="11"/>
      <color rgb="FFFF0000"/>
      <name val="Arial"/>
      <family val="2"/>
    </font>
    <font>
      <b/>
      <sz val="16"/>
      <color rgb="FF002060"/>
      <name val="Arial"/>
      <family val="2"/>
    </font>
    <font>
      <b/>
      <sz val="11"/>
      <color theme="3"/>
      <name val="Arial"/>
      <family val="2"/>
    </font>
    <font>
      <sz val="11"/>
      <color rgb="FF002060"/>
      <name val="Arial"/>
      <family val="2"/>
    </font>
    <font>
      <sz val="14"/>
      <name val="Arial"/>
      <family val="2"/>
    </font>
    <font>
      <b/>
      <sz val="14"/>
      <name val="Arial"/>
      <family val="2"/>
    </font>
    <font>
      <b/>
      <sz val="14"/>
      <color rgb="FF002060"/>
      <name val="Arial"/>
      <family val="2"/>
    </font>
    <font>
      <b/>
      <sz val="11"/>
      <color rgb="FF002060"/>
      <name val="Arial"/>
      <family val="2"/>
    </font>
    <font>
      <b/>
      <sz val="14"/>
      <color rgb="FFFF0000"/>
      <name val="Arial"/>
      <family val="2"/>
    </font>
    <font>
      <b/>
      <i/>
      <sz val="12"/>
      <color rgb="FF002060"/>
      <name val="Arial"/>
      <family val="2"/>
    </font>
    <font>
      <b/>
      <i/>
      <sz val="12"/>
      <color theme="0"/>
      <name val="Arial"/>
      <family val="2"/>
    </font>
    <font>
      <b/>
      <i/>
      <sz val="8"/>
      <color theme="0"/>
      <name val="Arial"/>
      <family val="2"/>
    </font>
    <font>
      <b/>
      <sz val="18"/>
      <color rgb="FF002060"/>
      <name val="Arial"/>
      <family val="2"/>
    </font>
    <font>
      <b/>
      <sz val="11"/>
      <name val="Arial"/>
      <family val="2"/>
    </font>
    <font>
      <b/>
      <sz val="8"/>
      <color theme="1"/>
      <name val="Arial"/>
      <family val="2"/>
    </font>
    <font>
      <sz val="8"/>
      <color theme="1"/>
      <name val="Arial"/>
      <family val="2"/>
    </font>
    <font>
      <sz val="11"/>
      <color rgb="FFFF0000"/>
      <name val="Arial"/>
      <family val="2"/>
    </font>
    <font>
      <b/>
      <i/>
      <sz val="12"/>
      <color rgb="FFFF0000"/>
      <name val="Arial"/>
      <family val="2"/>
    </font>
    <font>
      <sz val="11"/>
      <name val="Arial"/>
      <family val="2"/>
    </font>
    <font>
      <b/>
      <sz val="8"/>
      <color theme="4"/>
      <name val="Arial"/>
      <family val="2"/>
    </font>
    <font>
      <b/>
      <sz val="26"/>
      <color rgb="FFFFC000"/>
      <name val="Wingdings"/>
      <charset val="2"/>
    </font>
    <font>
      <sz val="14"/>
      <color rgb="FF002060"/>
      <name val="Arial"/>
      <family val="2"/>
    </font>
    <font>
      <sz val="14"/>
      <color theme="1"/>
      <name val="Arial"/>
      <family val="2"/>
    </font>
    <font>
      <b/>
      <sz val="14"/>
      <color theme="4"/>
      <name val="Arial Black"/>
      <family val="2"/>
    </font>
    <font>
      <sz val="10"/>
      <color theme="1"/>
      <name val="Arial"/>
      <family val="2"/>
    </font>
    <font>
      <sz val="12"/>
      <color rgb="FFFF0000"/>
      <name val="Arial"/>
      <family val="2"/>
    </font>
    <font>
      <sz val="10"/>
      <color rgb="FF002060"/>
      <name val="Arial"/>
      <family val="2"/>
    </font>
    <font>
      <b/>
      <sz val="8"/>
      <color rgb="FF002060"/>
      <name val="Arial"/>
      <family val="2"/>
    </font>
    <font>
      <sz val="12"/>
      <color theme="1"/>
      <name val="Arial"/>
      <family val="2"/>
    </font>
    <font>
      <b/>
      <sz val="11"/>
      <color rgb="FFFF0000"/>
      <name val="Arial"/>
      <family val="2"/>
    </font>
    <font>
      <i/>
      <sz val="11"/>
      <color rgb="FFFF0000"/>
      <name val="Arial"/>
      <family val="2"/>
    </font>
    <font>
      <b/>
      <i/>
      <sz val="8"/>
      <color rgb="FFC00000"/>
      <name val="Arial"/>
      <family val="2"/>
    </font>
    <font>
      <b/>
      <i/>
      <sz val="10"/>
      <color rgb="FFC00000"/>
      <name val="Arial"/>
      <family val="2"/>
    </font>
    <font>
      <i/>
      <sz val="10"/>
      <color theme="1"/>
      <name val="Arial"/>
      <family val="2"/>
    </font>
    <font>
      <b/>
      <sz val="16"/>
      <color theme="1"/>
      <name val="Arial"/>
      <family val="2"/>
    </font>
    <font>
      <sz val="16"/>
      <color rgb="FF002060"/>
      <name val="Arial"/>
      <family val="2"/>
    </font>
    <font>
      <i/>
      <sz val="16"/>
      <color theme="1"/>
      <name val="Arial"/>
      <family val="2"/>
    </font>
    <font>
      <i/>
      <sz val="8"/>
      <color theme="1"/>
      <name val="Arial"/>
      <family val="2"/>
    </font>
    <font>
      <sz val="16"/>
      <color theme="1"/>
      <name val="Arial"/>
      <family val="2"/>
    </font>
    <font>
      <b/>
      <sz val="10"/>
      <color rgb="FFFF0000"/>
      <name val="Arial"/>
      <family val="2"/>
    </font>
    <font>
      <b/>
      <sz val="8"/>
      <color rgb="FFFF0000"/>
      <name val="Arial"/>
      <family val="2"/>
    </font>
    <font>
      <i/>
      <sz val="16"/>
      <color rgb="FFFF0000"/>
      <name val="Arial"/>
      <family val="2"/>
    </font>
    <font>
      <b/>
      <i/>
      <sz val="16"/>
      <color rgb="FF002060"/>
      <name val="Arial"/>
      <family val="2"/>
    </font>
    <font>
      <sz val="9"/>
      <color rgb="FFFF0000"/>
      <name val="Arial"/>
      <family val="2"/>
    </font>
    <font>
      <b/>
      <i/>
      <sz val="14"/>
      <color rgb="FF002060"/>
      <name val="Arial"/>
      <family val="2"/>
    </font>
    <font>
      <i/>
      <sz val="16"/>
      <color rgb="FF00B0F0"/>
      <name val="Arial"/>
      <family val="2"/>
    </font>
    <font>
      <i/>
      <sz val="14"/>
      <color rgb="FF002060"/>
      <name val="Arial"/>
      <family val="2"/>
    </font>
    <font>
      <i/>
      <sz val="14"/>
      <name val="Arial"/>
      <family val="2"/>
    </font>
    <font>
      <sz val="8"/>
      <color rgb="FFFF0000"/>
      <name val="Arial"/>
      <family val="2"/>
    </font>
    <font>
      <sz val="10"/>
      <color rgb="FFFF0000"/>
      <name val="Calibri"/>
      <family val="2"/>
      <scheme val="minor"/>
    </font>
    <font>
      <b/>
      <sz val="12"/>
      <color rgb="FFFF0000"/>
      <name val="Arial"/>
      <family val="2"/>
    </font>
    <font>
      <i/>
      <sz val="14"/>
      <color rgb="FFFF0000"/>
      <name val="Arial"/>
      <family val="2"/>
    </font>
    <font>
      <i/>
      <sz val="8"/>
      <color rgb="FFFF0000"/>
      <name val="Arial"/>
      <family val="2"/>
    </font>
    <font>
      <b/>
      <i/>
      <sz val="10"/>
      <color rgb="FF002060"/>
      <name val="Arial"/>
      <family val="2"/>
    </font>
    <font>
      <b/>
      <sz val="10"/>
      <name val="Arial"/>
      <family val="2"/>
    </font>
    <font>
      <i/>
      <sz val="12"/>
      <color theme="1"/>
      <name val="Arial"/>
      <family val="2"/>
    </font>
    <font>
      <b/>
      <vertAlign val="superscript"/>
      <sz val="26"/>
      <color rgb="FFFF0000"/>
      <name val="Arial"/>
      <family val="2"/>
    </font>
    <font>
      <i/>
      <sz val="11"/>
      <color rgb="FF002060"/>
      <name val="Arial"/>
      <family val="2"/>
    </font>
  </fonts>
  <fills count="12">
    <fill>
      <patternFill patternType="none"/>
    </fill>
    <fill>
      <patternFill patternType="gray125"/>
    </fill>
    <fill>
      <patternFill patternType="solid">
        <fgColor rgb="FFFFC7CE"/>
      </patternFill>
    </fill>
    <fill>
      <patternFill patternType="solid">
        <fgColor rgb="FFFFFFCC"/>
      </patternFill>
    </fill>
    <fill>
      <patternFill patternType="solid">
        <fgColor rgb="FF7030A0"/>
        <bgColor indexed="64"/>
      </patternFill>
    </fill>
    <fill>
      <patternFill patternType="solid">
        <fgColor rgb="FFF0FAFE"/>
        <bgColor indexed="64"/>
      </patternFill>
    </fill>
    <fill>
      <patternFill patternType="solid">
        <fgColor rgb="FFFFFFCC"/>
        <bgColor indexed="64"/>
      </patternFill>
    </fill>
    <fill>
      <patternFill patternType="solid">
        <fgColor rgb="FFEADCF4"/>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EF2E8"/>
        <bgColor indexed="64"/>
      </patternFill>
    </fill>
    <fill>
      <patternFill patternType="solid">
        <fgColor theme="1"/>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2" fillId="2" borderId="0" applyNumberFormat="0" applyBorder="0" applyAlignment="0" applyProtection="0"/>
    <xf numFmtId="0" fontId="7" fillId="3" borderId="1" applyNumberFormat="0" applyFont="0" applyAlignment="0" applyProtection="0"/>
    <xf numFmtId="0" fontId="1" fillId="3" borderId="1" applyNumberFormat="0" applyFont="0" applyAlignment="0" applyProtection="0"/>
  </cellStyleXfs>
  <cellXfs count="167">
    <xf numFmtId="0" fontId="0" fillId="0" borderId="0" xfId="0"/>
    <xf numFmtId="0" fontId="0" fillId="0" borderId="0" xfId="0" applyAlignment="1">
      <alignment horizontal="center" vertical="center"/>
    </xf>
    <xf numFmtId="17" fontId="3" fillId="0" borderId="0" xfId="0" quotePrefix="1" applyNumberFormat="1" applyFont="1" applyAlignment="1">
      <alignment horizontal="left" vertical="center"/>
    </xf>
    <xf numFmtId="0" fontId="4" fillId="0" borderId="0" xfId="0" applyFont="1"/>
    <xf numFmtId="0" fontId="5" fillId="0" borderId="0" xfId="0" applyFont="1"/>
    <xf numFmtId="0" fontId="6" fillId="0" borderId="0" xfId="0" applyFont="1"/>
    <xf numFmtId="17" fontId="3" fillId="0" borderId="0" xfId="0" applyNumberFormat="1" applyFont="1" applyAlignment="1">
      <alignment horizontal="left" vertical="center"/>
    </xf>
    <xf numFmtId="0" fontId="0" fillId="0" borderId="0" xfId="0" applyAlignment="1">
      <alignment horizontal="left"/>
    </xf>
    <xf numFmtId="0" fontId="3" fillId="0" borderId="0" xfId="0" applyFont="1" applyAlignment="1">
      <alignment horizontal="left" vertical="center"/>
    </xf>
    <xf numFmtId="0" fontId="3" fillId="0" borderId="0" xfId="0" applyFont="1"/>
    <xf numFmtId="0" fontId="0" fillId="0" borderId="0" xfId="0" applyFont="1" applyAlignment="1">
      <alignment horizontal="left" vertical="center"/>
    </xf>
    <xf numFmtId="164" fontId="0" fillId="0" borderId="0" xfId="0" applyNumberFormat="1"/>
    <xf numFmtId="0" fontId="0" fillId="0" borderId="0" xfId="0" applyFont="1" applyAlignment="1">
      <alignment horizontal="left"/>
    </xf>
    <xf numFmtId="0" fontId="8" fillId="0" borderId="0" xfId="0" applyFont="1" applyBorder="1"/>
    <xf numFmtId="0" fontId="9" fillId="0" borderId="0" xfId="0" applyFont="1" applyBorder="1" applyAlignment="1"/>
    <xf numFmtId="0" fontId="10" fillId="0" borderId="0" xfId="0" applyFont="1" applyBorder="1" applyAlignment="1"/>
    <xf numFmtId="0" fontId="11" fillId="0" borderId="0" xfId="0" applyFont="1" applyBorder="1" applyAlignment="1"/>
    <xf numFmtId="0" fontId="12" fillId="0" borderId="0" xfId="0" applyFont="1" applyBorder="1" applyAlignment="1">
      <alignment horizontal="right"/>
    </xf>
    <xf numFmtId="0" fontId="13" fillId="0" borderId="0" xfId="0" applyFont="1" applyBorder="1" applyAlignment="1">
      <alignment horizontal="left"/>
    </xf>
    <xf numFmtId="0" fontId="14" fillId="0" borderId="0" xfId="0" applyFont="1" applyBorder="1" applyAlignment="1">
      <alignment vertical="center"/>
    </xf>
    <xf numFmtId="0" fontId="15" fillId="0" borderId="0" xfId="0" applyFont="1" applyBorder="1" applyAlignment="1">
      <alignment vertical="center"/>
    </xf>
    <xf numFmtId="0" fontId="17" fillId="0" borderId="0" xfId="0" applyFont="1" applyBorder="1" applyAlignment="1">
      <alignment vertical="center"/>
    </xf>
    <xf numFmtId="0" fontId="18" fillId="0" borderId="0" xfId="0" applyFont="1" applyBorder="1" applyAlignment="1">
      <alignment vertical="center"/>
    </xf>
    <xf numFmtId="0" fontId="12" fillId="0" borderId="0" xfId="0" applyFont="1" applyBorder="1" applyAlignment="1">
      <alignment horizontal="right" vertical="center"/>
    </xf>
    <xf numFmtId="0" fontId="13" fillId="0" borderId="0" xfId="0" applyFont="1" applyBorder="1" applyAlignment="1">
      <alignment horizontal="right"/>
    </xf>
    <xf numFmtId="0" fontId="19" fillId="0" borderId="0" xfId="0" applyFont="1" applyBorder="1"/>
    <xf numFmtId="0" fontId="20" fillId="0" borderId="0" xfId="0" applyFont="1" applyBorder="1"/>
    <xf numFmtId="0" fontId="21" fillId="0" borderId="2" xfId="0" applyFont="1" applyBorder="1" applyAlignment="1">
      <alignment horizontal="left"/>
    </xf>
    <xf numFmtId="0" fontId="20" fillId="0" borderId="2" xfId="0" applyFont="1" applyBorder="1" applyAlignment="1">
      <alignment horizontal="left"/>
    </xf>
    <xf numFmtId="0" fontId="22" fillId="0" borderId="0" xfId="0" applyFont="1" applyBorder="1" applyAlignment="1">
      <alignment horizontal="left"/>
    </xf>
    <xf numFmtId="0" fontId="22" fillId="0" borderId="0" xfId="0" applyFont="1" applyBorder="1" applyAlignment="1"/>
    <xf numFmtId="0" fontId="23" fillId="0" borderId="0" xfId="0" applyFont="1" applyFill="1" applyBorder="1" applyAlignment="1">
      <alignment horizontal="right"/>
    </xf>
    <xf numFmtId="0" fontId="19" fillId="0" borderId="0" xfId="0" applyFont="1" applyBorder="1" applyAlignment="1">
      <alignment vertical="center"/>
    </xf>
    <xf numFmtId="0" fontId="23" fillId="0" borderId="0" xfId="0" applyFont="1" applyBorder="1" applyAlignment="1">
      <alignment horizontal="right" vertical="center"/>
    </xf>
    <xf numFmtId="0" fontId="8" fillId="4" borderId="0" xfId="0" applyFont="1" applyFill="1" applyBorder="1"/>
    <xf numFmtId="0" fontId="25" fillId="4" borderId="0" xfId="0" applyFont="1" applyFill="1" applyBorder="1" applyAlignment="1">
      <alignment vertical="center"/>
    </xf>
    <xf numFmtId="0" fontId="26" fillId="4" borderId="0" xfId="0" applyFont="1" applyFill="1" applyBorder="1" applyAlignment="1">
      <alignment vertical="center"/>
    </xf>
    <xf numFmtId="0" fontId="27" fillId="4" borderId="0" xfId="0" applyFont="1" applyFill="1" applyBorder="1" applyAlignment="1">
      <alignment vertical="center"/>
    </xf>
    <xf numFmtId="0" fontId="28" fillId="0" borderId="0" xfId="0" applyFont="1" applyFill="1" applyBorder="1" applyAlignment="1">
      <alignment horizontal="left"/>
    </xf>
    <xf numFmtId="0" fontId="8" fillId="0" borderId="0" xfId="0" applyFont="1" applyFill="1" applyBorder="1"/>
    <xf numFmtId="0" fontId="26" fillId="0" borderId="0" xfId="0" applyFont="1" applyFill="1" applyBorder="1" applyAlignment="1">
      <alignment vertical="center"/>
    </xf>
    <xf numFmtId="0" fontId="27" fillId="0" borderId="0" xfId="0" applyFont="1" applyFill="1" applyBorder="1" applyAlignment="1">
      <alignment vertical="center"/>
    </xf>
    <xf numFmtId="0" fontId="22" fillId="0" borderId="0" xfId="0" applyFont="1" applyFill="1" applyBorder="1" applyAlignment="1">
      <alignment horizontal="right"/>
    </xf>
    <xf numFmtId="0" fontId="30" fillId="0" borderId="0" xfId="0" applyFont="1" applyBorder="1" applyAlignment="1">
      <alignment horizontal="right"/>
    </xf>
    <xf numFmtId="0" fontId="23" fillId="0" borderId="0" xfId="0" applyFont="1" applyBorder="1" applyAlignment="1">
      <alignment horizontal="right"/>
    </xf>
    <xf numFmtId="0" fontId="31" fillId="0" borderId="0" xfId="0" applyFont="1" applyBorder="1"/>
    <xf numFmtId="0" fontId="32" fillId="0" borderId="0" xfId="0" applyFont="1" applyBorder="1"/>
    <xf numFmtId="0" fontId="34" fillId="0" borderId="0" xfId="0" applyFont="1" applyFill="1" applyBorder="1"/>
    <xf numFmtId="0" fontId="36" fillId="0" borderId="3" xfId="0" applyFont="1" applyBorder="1" applyAlignment="1">
      <alignment horizontal="center"/>
    </xf>
    <xf numFmtId="0" fontId="13" fillId="0" borderId="0" xfId="0" applyFont="1" applyBorder="1" applyAlignment="1">
      <alignment horizontal="center"/>
    </xf>
    <xf numFmtId="0" fontId="8" fillId="0" borderId="0" xfId="0" applyFont="1" applyBorder="1" applyAlignment="1">
      <alignment vertical="center"/>
    </xf>
    <xf numFmtId="166" fontId="37" fillId="8" borderId="3" xfId="0" applyNumberFormat="1" applyFont="1" applyFill="1" applyBorder="1" applyAlignment="1">
      <alignment horizontal="center" textRotation="90" shrinkToFit="1"/>
    </xf>
    <xf numFmtId="0" fontId="22" fillId="0" borderId="3" xfId="0" applyFont="1" applyBorder="1" applyAlignment="1">
      <alignment horizontal="center" vertical="center" wrapText="1"/>
    </xf>
    <xf numFmtId="0" fontId="38" fillId="0" borderId="0" xfId="0" applyFont="1" applyBorder="1" applyAlignment="1">
      <alignment vertical="center" textRotation="90"/>
    </xf>
    <xf numFmtId="0" fontId="38" fillId="0" borderId="0" xfId="0" applyFont="1" applyBorder="1" applyAlignment="1">
      <alignment textRotation="90"/>
    </xf>
    <xf numFmtId="0" fontId="38" fillId="0" borderId="0" xfId="0" applyFont="1" applyBorder="1" applyAlignment="1">
      <alignment horizontal="center" textRotation="90"/>
    </xf>
    <xf numFmtId="43" fontId="8" fillId="0" borderId="0" xfId="0" applyNumberFormat="1" applyFont="1" applyBorder="1"/>
    <xf numFmtId="0" fontId="41" fillId="0" borderId="0" xfId="0" applyFont="1" applyFill="1" applyBorder="1" applyAlignment="1">
      <alignment horizontal="left" vertical="center" indent="2"/>
    </xf>
    <xf numFmtId="0" fontId="32" fillId="0" borderId="0" xfId="0" applyFont="1" applyFill="1" applyBorder="1" applyAlignment="1">
      <alignment horizontal="left" vertical="center" indent="2"/>
    </xf>
    <xf numFmtId="167" fontId="40" fillId="0" borderId="3" xfId="1" applyNumberFormat="1" applyFont="1" applyFill="1" applyBorder="1"/>
    <xf numFmtId="0" fontId="8" fillId="0" borderId="0" xfId="0" applyFont="1" applyBorder="1" applyAlignment="1">
      <alignment vertical="center" textRotation="90"/>
    </xf>
    <xf numFmtId="0" fontId="8" fillId="0" borderId="0" xfId="0" applyFont="1" applyBorder="1" applyAlignment="1">
      <alignment textRotation="90"/>
    </xf>
    <xf numFmtId="0" fontId="8" fillId="0" borderId="0" xfId="0" applyFont="1" applyBorder="1" applyAlignment="1">
      <alignment horizontal="center" textRotation="90"/>
    </xf>
    <xf numFmtId="0" fontId="44" fillId="0" borderId="0" xfId="0" applyFont="1" applyBorder="1"/>
    <xf numFmtId="167" fontId="8" fillId="0" borderId="3" xfId="1" applyNumberFormat="1" applyFont="1" applyFill="1" applyBorder="1"/>
    <xf numFmtId="0" fontId="44" fillId="0" borderId="0" xfId="0" applyFont="1" applyBorder="1" applyAlignment="1">
      <alignment vertical="top"/>
    </xf>
    <xf numFmtId="0" fontId="45" fillId="0" borderId="0" xfId="0" applyFont="1" applyFill="1" applyBorder="1" applyAlignment="1">
      <alignment horizontal="right" vertical="top"/>
    </xf>
    <xf numFmtId="0" fontId="8" fillId="0" borderId="0" xfId="0" applyFont="1" applyFill="1" applyBorder="1" applyAlignment="1">
      <alignment horizontal="left" vertical="top" indent="2"/>
    </xf>
    <xf numFmtId="0" fontId="32" fillId="0" borderId="0" xfId="0" applyFont="1" applyFill="1" applyBorder="1" applyAlignment="1">
      <alignment horizontal="left" vertical="top" indent="2"/>
    </xf>
    <xf numFmtId="0" fontId="19" fillId="0" borderId="0" xfId="0" applyFont="1" applyFill="1" applyBorder="1" applyAlignment="1">
      <alignment horizontal="right" vertical="top" indent="2"/>
    </xf>
    <xf numFmtId="0" fontId="46" fillId="0" borderId="0" xfId="0" quotePrefix="1" applyFont="1" applyFill="1" applyBorder="1" applyAlignment="1">
      <alignment horizontal="left" vertical="top" indent="2"/>
    </xf>
    <xf numFmtId="0" fontId="8" fillId="0" borderId="0" xfId="0" applyFont="1" applyFill="1" applyBorder="1" applyAlignment="1">
      <alignment vertical="top"/>
    </xf>
    <xf numFmtId="0" fontId="47" fillId="9" borderId="0" xfId="0" quotePrefix="1" applyFont="1" applyFill="1" applyBorder="1" applyAlignment="1">
      <alignment horizontal="right" vertical="top"/>
    </xf>
    <xf numFmtId="0" fontId="48" fillId="9" borderId="0" xfId="0" quotePrefix="1" applyFont="1" applyFill="1" applyBorder="1" applyAlignment="1">
      <alignment horizontal="right" vertical="top"/>
    </xf>
    <xf numFmtId="0" fontId="40" fillId="0" borderId="0" xfId="0" applyFont="1" applyBorder="1" applyAlignment="1">
      <alignment vertical="center"/>
    </xf>
    <xf numFmtId="0" fontId="40" fillId="0" borderId="0" xfId="0" applyFont="1" applyFill="1" applyBorder="1" applyAlignment="1">
      <alignment vertical="center"/>
    </xf>
    <xf numFmtId="0" fontId="8" fillId="0" borderId="0" xfId="0" applyFont="1" applyFill="1" applyBorder="1" applyAlignment="1">
      <alignment vertical="center"/>
    </xf>
    <xf numFmtId="0" fontId="19" fillId="0" borderId="0" xfId="0" applyFont="1" applyBorder="1" applyAlignment="1">
      <alignment horizontal="left" indent="2"/>
    </xf>
    <xf numFmtId="0" fontId="8" fillId="0" borderId="0" xfId="0" applyFont="1" applyBorder="1" applyAlignment="1">
      <alignment horizontal="left" indent="2"/>
    </xf>
    <xf numFmtId="0" fontId="50" fillId="0" borderId="0" xfId="0" applyFont="1" applyBorder="1" applyAlignment="1">
      <alignment horizontal="left" vertical="center" indent="1"/>
    </xf>
    <xf numFmtId="0" fontId="51" fillId="0" borderId="0" xfId="0" applyFont="1" applyBorder="1" applyAlignment="1">
      <alignment vertical="center"/>
    </xf>
    <xf numFmtId="0" fontId="52" fillId="0" borderId="0" xfId="0" applyFont="1" applyBorder="1" applyAlignment="1">
      <alignment vertical="center" wrapText="1"/>
    </xf>
    <xf numFmtId="0" fontId="53" fillId="0" borderId="0" xfId="0" applyFont="1" applyBorder="1" applyAlignment="1">
      <alignment vertical="center" wrapText="1"/>
    </xf>
    <xf numFmtId="0" fontId="44" fillId="0" borderId="0" xfId="0" applyFont="1" applyBorder="1" applyAlignment="1">
      <alignment vertical="center"/>
    </xf>
    <xf numFmtId="0" fontId="54" fillId="0" borderId="0" xfId="0" applyFont="1" applyBorder="1"/>
    <xf numFmtId="0" fontId="51" fillId="0" borderId="0" xfId="0" applyFont="1" applyBorder="1"/>
    <xf numFmtId="0" fontId="55" fillId="0" borderId="0" xfId="0" applyFont="1" applyBorder="1" applyAlignment="1">
      <alignment vertical="top"/>
    </xf>
    <xf numFmtId="0" fontId="56" fillId="0" borderId="0" xfId="0" applyFont="1" applyBorder="1" applyAlignment="1">
      <alignment vertical="top"/>
    </xf>
    <xf numFmtId="0" fontId="51" fillId="0" borderId="0" xfId="0" applyFont="1" applyBorder="1" applyAlignment="1">
      <alignment horizontal="left" vertical="top" indent="2"/>
    </xf>
    <xf numFmtId="0" fontId="54" fillId="0" borderId="0" xfId="0" applyFont="1" applyBorder="1" applyAlignment="1">
      <alignment horizontal="left" vertical="top" indent="2"/>
    </xf>
    <xf numFmtId="0" fontId="54" fillId="0" borderId="0" xfId="0" applyFont="1" applyBorder="1" applyAlignment="1">
      <alignment vertical="top"/>
    </xf>
    <xf numFmtId="0" fontId="31" fillId="0" borderId="0" xfId="0" applyFont="1" applyBorder="1" applyAlignment="1">
      <alignment vertical="top"/>
    </xf>
    <xf numFmtId="0" fontId="58" fillId="0" borderId="0" xfId="0" quotePrefix="1" applyFont="1" applyBorder="1" applyAlignment="1">
      <alignment horizontal="left" vertical="top" indent="5"/>
    </xf>
    <xf numFmtId="0" fontId="55" fillId="0" borderId="0" xfId="0" applyFont="1" applyBorder="1" applyAlignment="1">
      <alignment horizontal="right" vertical="top"/>
    </xf>
    <xf numFmtId="0" fontId="56" fillId="0" borderId="0" xfId="0" applyFont="1" applyBorder="1" applyAlignment="1">
      <alignment horizontal="right" vertical="top"/>
    </xf>
    <xf numFmtId="0" fontId="57" fillId="0" borderId="0" xfId="0" applyFont="1" applyBorder="1" applyAlignment="1">
      <alignment horizontal="left" vertical="top"/>
    </xf>
    <xf numFmtId="0" fontId="60" fillId="0" borderId="0" xfId="0" quotePrefix="1" applyFont="1" applyBorder="1" applyAlignment="1">
      <alignment horizontal="left" vertical="top" indent="4"/>
    </xf>
    <xf numFmtId="0" fontId="61" fillId="0" borderId="0" xfId="0" applyFont="1" applyBorder="1" applyAlignment="1">
      <alignment horizontal="left" vertical="top" indent="2"/>
    </xf>
    <xf numFmtId="0" fontId="61" fillId="0" borderId="0" xfId="0" applyFont="1" applyBorder="1" applyAlignment="1">
      <alignment horizontal="left" vertical="top"/>
    </xf>
    <xf numFmtId="16" fontId="56" fillId="0" borderId="0" xfId="0" quotePrefix="1" applyNumberFormat="1" applyFont="1" applyBorder="1" applyAlignment="1">
      <alignment horizontal="right" vertical="top"/>
    </xf>
    <xf numFmtId="0" fontId="17" fillId="0" borderId="0" xfId="0" applyFont="1" applyBorder="1" applyAlignment="1">
      <alignment horizontal="left" vertical="top" indent="2"/>
    </xf>
    <xf numFmtId="0" fontId="51" fillId="0" borderId="0" xfId="0" applyFont="1" applyBorder="1" applyAlignment="1">
      <alignment horizontal="left" vertical="top" wrapText="1" indent="2"/>
    </xf>
    <xf numFmtId="0" fontId="36" fillId="0" borderId="0" xfId="0" applyFont="1" applyBorder="1" applyAlignment="1">
      <alignment horizontal="center"/>
    </xf>
    <xf numFmtId="0" fontId="31" fillId="0" borderId="0" xfId="0" applyFont="1" applyBorder="1" applyAlignment="1">
      <alignment horizontal="left" vertical="top" indent="2"/>
    </xf>
    <xf numFmtId="0" fontId="64" fillId="0" borderId="0" xfId="0" applyFont="1" applyBorder="1"/>
    <xf numFmtId="0" fontId="17" fillId="0" borderId="0" xfId="0" applyFont="1" applyBorder="1" applyAlignment="1">
      <alignment horizontal="right"/>
    </xf>
    <xf numFmtId="0" fontId="51" fillId="0" borderId="0" xfId="0" applyFont="1" applyBorder="1" applyAlignment="1">
      <alignment horizontal="left" vertical="top" wrapText="1" indent="2"/>
    </xf>
    <xf numFmtId="17" fontId="0" fillId="0" borderId="0" xfId="0" applyNumberFormat="1"/>
    <xf numFmtId="14" fontId="6" fillId="0" borderId="0" xfId="0" applyNumberFormat="1" applyFont="1"/>
    <xf numFmtId="14" fontId="65" fillId="0" borderId="0" xfId="0" applyNumberFormat="1" applyFont="1"/>
    <xf numFmtId="0" fontId="23" fillId="8" borderId="3" xfId="0" applyFont="1" applyFill="1" applyBorder="1" applyAlignment="1">
      <alignment horizontal="center"/>
    </xf>
    <xf numFmtId="0" fontId="68" fillId="0" borderId="0" xfId="2" applyFont="1" applyFill="1" applyBorder="1" applyAlignment="1">
      <alignment wrapText="1"/>
    </xf>
    <xf numFmtId="166" fontId="23" fillId="8" borderId="3" xfId="0" applyNumberFormat="1" applyFont="1" applyFill="1" applyBorder="1" applyAlignment="1">
      <alignment horizontal="center" textRotation="90" wrapText="1" shrinkToFit="1"/>
    </xf>
    <xf numFmtId="167" fontId="70" fillId="9" borderId="3" xfId="1" applyNumberFormat="1" applyFont="1" applyFill="1" applyBorder="1"/>
    <xf numFmtId="43" fontId="23" fillId="8" borderId="3" xfId="1" applyFont="1" applyFill="1" applyBorder="1"/>
    <xf numFmtId="43" fontId="43" fillId="8" borderId="3" xfId="1" applyFont="1" applyFill="1" applyBorder="1"/>
    <xf numFmtId="167" fontId="16" fillId="0" borderId="4" xfId="1" applyNumberFormat="1" applyFont="1" applyBorder="1" applyAlignment="1">
      <alignment horizontal="center" vertical="center"/>
    </xf>
    <xf numFmtId="167" fontId="39" fillId="0" borderId="5" xfId="1" applyNumberFormat="1" applyFont="1" applyBorder="1" applyAlignment="1">
      <alignment horizontal="center" vertical="center"/>
    </xf>
    <xf numFmtId="167" fontId="23" fillId="0" borderId="6" xfId="1" applyNumberFormat="1" applyFont="1" applyFill="1" applyBorder="1" applyAlignment="1">
      <alignment horizontal="right" vertical="center" wrapText="1"/>
    </xf>
    <xf numFmtId="167" fontId="41" fillId="0" borderId="6" xfId="1" applyNumberFormat="1" applyFont="1" applyFill="1" applyBorder="1" applyAlignment="1">
      <alignment horizontal="left" vertical="center" wrapText="1" indent="14"/>
    </xf>
    <xf numFmtId="167" fontId="42" fillId="0" borderId="3" xfId="1" applyNumberFormat="1" applyFont="1" applyBorder="1" applyAlignment="1">
      <alignment horizontal="center" vertical="center" wrapText="1"/>
    </xf>
    <xf numFmtId="167" fontId="41" fillId="0" borderId="3" xfId="1" applyNumberFormat="1" applyFont="1" applyFill="1" applyBorder="1" applyAlignment="1">
      <alignment horizontal="left" vertical="top" wrapText="1" indent="2"/>
    </xf>
    <xf numFmtId="14" fontId="0" fillId="0" borderId="0" xfId="0" applyNumberFormat="1"/>
    <xf numFmtId="16" fontId="59" fillId="0" borderId="0" xfId="0" quotePrefix="1" applyNumberFormat="1" applyFont="1" applyBorder="1" applyAlignment="1">
      <alignment horizontal="center" vertical="top" wrapText="1"/>
    </xf>
    <xf numFmtId="167" fontId="8" fillId="11" borderId="3" xfId="1" applyNumberFormat="1" applyFont="1" applyFill="1" applyBorder="1"/>
    <xf numFmtId="167" fontId="40" fillId="11" borderId="3" xfId="1" applyNumberFormat="1" applyFont="1" applyFill="1" applyBorder="1"/>
    <xf numFmtId="0" fontId="72" fillId="0" borderId="0" xfId="0" applyFont="1" applyBorder="1" applyAlignment="1">
      <alignment horizontal="center" vertical="center"/>
    </xf>
    <xf numFmtId="167" fontId="72" fillId="0" borderId="4" xfId="1" applyNumberFormat="1" applyFont="1" applyBorder="1" applyAlignment="1">
      <alignment horizontal="center" vertical="center"/>
    </xf>
    <xf numFmtId="0" fontId="55" fillId="0" borderId="0" xfId="0" applyFont="1" applyFill="1" applyBorder="1" applyAlignment="1">
      <alignment horizontal="right" vertical="center"/>
    </xf>
    <xf numFmtId="0" fontId="67" fillId="0" borderId="0" xfId="0" applyFont="1" applyFill="1" applyBorder="1" applyAlignment="1">
      <alignment vertical="center"/>
    </xf>
    <xf numFmtId="0" fontId="19" fillId="0" borderId="0" xfId="0" applyFont="1" applyBorder="1" applyAlignment="1">
      <alignment horizontal="left" vertical="top" indent="2"/>
    </xf>
    <xf numFmtId="0" fontId="19" fillId="0" borderId="0" xfId="0" applyFont="1" applyBorder="1" applyAlignment="1">
      <alignment vertical="top"/>
    </xf>
    <xf numFmtId="0" fontId="73" fillId="0" borderId="0" xfId="0" applyFont="1" applyFill="1" applyBorder="1" applyAlignment="1">
      <alignment vertical="center"/>
    </xf>
    <xf numFmtId="0" fontId="19" fillId="0" borderId="0" xfId="0" applyFont="1" applyFill="1" applyBorder="1" applyAlignment="1">
      <alignment vertical="center"/>
    </xf>
    <xf numFmtId="0" fontId="19" fillId="0" borderId="0" xfId="0" applyFont="1" applyFill="1" applyBorder="1" applyAlignment="1">
      <alignment vertical="top"/>
    </xf>
    <xf numFmtId="0" fontId="19" fillId="0" borderId="0" xfId="0" applyFont="1" applyFill="1" applyBorder="1" applyAlignment="1">
      <alignment horizontal="left" vertical="top"/>
    </xf>
    <xf numFmtId="16" fontId="55" fillId="0" borderId="0" xfId="0" quotePrefix="1" applyNumberFormat="1" applyFont="1" applyBorder="1" applyAlignment="1">
      <alignment horizontal="center" vertical="top"/>
    </xf>
    <xf numFmtId="0" fontId="51" fillId="0" borderId="0" xfId="0" quotePrefix="1" applyFont="1" applyBorder="1" applyAlignment="1">
      <alignment vertical="top"/>
    </xf>
    <xf numFmtId="0" fontId="58" fillId="0" borderId="0" xfId="0" applyFont="1" applyBorder="1" applyAlignment="1">
      <alignment horizontal="left" vertical="top" indent="2"/>
    </xf>
    <xf numFmtId="0" fontId="63" fillId="0" borderId="0" xfId="0" quotePrefix="1" applyFont="1" applyFill="1" applyBorder="1" applyAlignment="1">
      <alignment horizontal="left" vertical="top" wrapText="1" indent="4"/>
    </xf>
    <xf numFmtId="0" fontId="35" fillId="4" borderId="3" xfId="0" applyFont="1" applyFill="1" applyBorder="1" applyAlignment="1">
      <alignment horizontal="center" vertical="center"/>
    </xf>
    <xf numFmtId="165" fontId="23" fillId="7" borderId="3" xfId="0" applyNumberFormat="1" applyFont="1" applyFill="1" applyBorder="1" applyAlignment="1">
      <alignment horizontal="center" vertical="center" wrapText="1"/>
    </xf>
    <xf numFmtId="167" fontId="41" fillId="0" borderId="3" xfId="1" applyNumberFormat="1" applyFont="1" applyFill="1" applyBorder="1" applyAlignment="1">
      <alignment horizontal="left" vertical="top" wrapText="1" indent="2"/>
    </xf>
    <xf numFmtId="0" fontId="49" fillId="0" borderId="0" xfId="0" quotePrefix="1" applyFont="1" applyFill="1" applyBorder="1" applyAlignment="1">
      <alignment horizontal="left" wrapText="1"/>
    </xf>
    <xf numFmtId="0" fontId="51" fillId="0" borderId="0" xfId="0" applyFont="1" applyBorder="1" applyAlignment="1">
      <alignment horizontal="left" vertical="top" wrapText="1" indent="2"/>
    </xf>
    <xf numFmtId="0" fontId="62" fillId="0" borderId="0" xfId="0" quotePrefix="1" applyFont="1" applyBorder="1" applyAlignment="1">
      <alignment horizontal="left" vertical="top" wrapText="1" indent="4"/>
    </xf>
    <xf numFmtId="167" fontId="41" fillId="0" borderId="4" xfId="1" applyNumberFormat="1" applyFont="1" applyFill="1" applyBorder="1" applyAlignment="1">
      <alignment horizontal="left" vertical="center" wrapText="1" indent="14"/>
    </xf>
    <xf numFmtId="167" fontId="41" fillId="0" borderId="5" xfId="1" applyNumberFormat="1" applyFont="1" applyFill="1" applyBorder="1" applyAlignment="1">
      <alignment horizontal="left" vertical="center" wrapText="1" indent="14"/>
    </xf>
    <xf numFmtId="167" fontId="41" fillId="0" borderId="6" xfId="1" applyNumberFormat="1" applyFont="1" applyFill="1" applyBorder="1" applyAlignment="1">
      <alignment horizontal="left" vertical="center" wrapText="1" indent="14"/>
    </xf>
    <xf numFmtId="0" fontId="41" fillId="0" borderId="4" xfId="0" applyFont="1" applyFill="1" applyBorder="1" applyAlignment="1">
      <alignment horizontal="left" vertical="top" wrapText="1" indent="13"/>
    </xf>
    <xf numFmtId="0" fontId="41" fillId="0" borderId="5" xfId="0" applyFont="1" applyFill="1" applyBorder="1" applyAlignment="1">
      <alignment horizontal="left" vertical="top" wrapText="1" indent="13"/>
    </xf>
    <xf numFmtId="0" fontId="41" fillId="0" borderId="6" xfId="0" applyFont="1" applyFill="1" applyBorder="1" applyAlignment="1">
      <alignment horizontal="left" vertical="top" wrapText="1" indent="13"/>
    </xf>
    <xf numFmtId="0" fontId="24" fillId="6" borderId="0" xfId="0" applyFont="1" applyFill="1" applyBorder="1" applyAlignment="1">
      <alignment horizontal="center" vertical="center"/>
    </xf>
    <xf numFmtId="0" fontId="71" fillId="6" borderId="0" xfId="0" applyFont="1" applyFill="1" applyBorder="1" applyAlignment="1">
      <alignment horizontal="left" vertical="top" wrapText="1"/>
    </xf>
    <xf numFmtId="0" fontId="33" fillId="6" borderId="0" xfId="0" applyFont="1" applyFill="1" applyBorder="1" applyAlignment="1">
      <alignment horizontal="left" vertical="center" wrapText="1" indent="22"/>
    </xf>
    <xf numFmtId="165" fontId="23" fillId="7" borderId="7" xfId="0" applyNumberFormat="1" applyFont="1" applyFill="1" applyBorder="1" applyAlignment="1">
      <alignment horizontal="center" vertical="center" wrapText="1"/>
    </xf>
    <xf numFmtId="165" fontId="23" fillId="7" borderId="8" xfId="0" applyNumberFormat="1" applyFont="1" applyFill="1" applyBorder="1" applyAlignment="1">
      <alignment horizontal="center" vertical="center" wrapText="1"/>
    </xf>
    <xf numFmtId="165" fontId="23" fillId="7" borderId="2" xfId="0" applyNumberFormat="1" applyFont="1" applyFill="1" applyBorder="1" applyAlignment="1">
      <alignment horizontal="center" vertical="center" wrapText="1"/>
    </xf>
    <xf numFmtId="165" fontId="23" fillId="7" borderId="9" xfId="0" applyNumberFormat="1" applyFont="1" applyFill="1" applyBorder="1" applyAlignment="1">
      <alignment horizontal="center" vertical="center" wrapText="1"/>
    </xf>
    <xf numFmtId="0" fontId="29" fillId="5" borderId="2" xfId="0" applyFont="1" applyFill="1" applyBorder="1" applyAlignment="1">
      <alignment horizontal="left" wrapText="1"/>
    </xf>
    <xf numFmtId="0" fontId="8" fillId="0" borderId="2" xfId="0" applyFont="1" applyBorder="1" applyAlignment="1">
      <alignment horizontal="left" wrapText="1"/>
    </xf>
    <xf numFmtId="0" fontId="55" fillId="0" borderId="7"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11" fillId="0" borderId="2" xfId="0" applyFont="1" applyBorder="1" applyAlignment="1">
      <alignment horizontal="center"/>
    </xf>
    <xf numFmtId="0" fontId="21" fillId="0" borderId="2" xfId="0" applyFont="1" applyBorder="1" applyAlignment="1">
      <alignment horizontal="left"/>
    </xf>
    <xf numFmtId="0" fontId="69" fillId="0" borderId="0" xfId="2" applyFont="1" applyFill="1" applyBorder="1" applyAlignment="1">
      <alignment horizontal="center" wrapText="1"/>
    </xf>
    <xf numFmtId="0" fontId="21" fillId="10" borderId="2" xfId="0" applyFont="1" applyFill="1" applyBorder="1" applyAlignment="1">
      <alignment horizontal="center"/>
    </xf>
  </cellXfs>
  <cellStyles count="5">
    <cellStyle name="Bad" xfId="2" builtinId="27"/>
    <cellStyle name="Comma" xfId="1" builtinId="3"/>
    <cellStyle name="Normal" xfId="0" builtinId="0"/>
    <cellStyle name="Note 2" xfId="3" xr:uid="{00000000-0005-0000-0000-000003000000}"/>
    <cellStyle name="Note 4" xfId="4" xr:uid="{00000000-0005-0000-0000-000004000000}"/>
  </cellStyles>
  <dxfs count="22">
    <dxf>
      <font>
        <color theme="2"/>
      </font>
    </dxf>
    <dxf>
      <font>
        <color theme="2"/>
      </font>
    </dxf>
    <dxf>
      <font>
        <color theme="2"/>
      </font>
    </dxf>
    <dxf>
      <font>
        <color theme="2"/>
      </font>
    </dxf>
    <dxf>
      <font>
        <color theme="0" tint="-4.9989318521683403E-2"/>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b/>
        <i val="0"/>
        <color rgb="FFFF0000"/>
      </font>
      <fill>
        <patternFill>
          <bgColor rgb="FFFFFFAB"/>
        </patternFill>
      </fill>
    </dxf>
    <dxf>
      <font>
        <b/>
        <i val="0"/>
        <color rgb="FFFF0000"/>
      </font>
      <fill>
        <patternFill>
          <bgColor rgb="FFFFFFAB"/>
        </patternFill>
      </fill>
    </dxf>
    <dxf>
      <font>
        <color theme="0"/>
      </font>
    </dxf>
    <dxf>
      <font>
        <b/>
        <i val="0"/>
        <color rgb="FFFF0000"/>
      </font>
      <fill>
        <patternFill>
          <bgColor rgb="FFFFFFAB"/>
        </patternFill>
      </fill>
    </dxf>
    <dxf>
      <font>
        <b/>
        <i val="0"/>
        <color rgb="FFFF0000"/>
      </font>
      <fill>
        <patternFill>
          <bgColor rgb="FFFFFFAB"/>
        </patternFill>
      </fill>
    </dxf>
    <dxf>
      <font>
        <color theme="0"/>
      </font>
    </dxf>
    <dxf>
      <font>
        <b/>
        <i val="0"/>
        <color rgb="FFFF0000"/>
      </font>
      <fill>
        <patternFill>
          <bgColor rgb="FFFFFFAB"/>
        </patternFill>
      </fill>
    </dxf>
    <dxf>
      <font>
        <color theme="0"/>
      </font>
    </dxf>
    <dxf>
      <font>
        <color theme="0" tint="-4.9989318521683403E-2"/>
      </font>
    </dxf>
    <dxf>
      <font>
        <color theme="0"/>
      </font>
    </dxf>
    <dxf>
      <font>
        <b/>
        <i val="0"/>
        <color rgb="FFFF0000"/>
      </font>
      <fill>
        <patternFill>
          <bgColor rgb="FFFFFFAB"/>
        </patternFill>
      </fill>
    </dxf>
  </dxfs>
  <tableStyles count="0" defaultTableStyle="TableStyleMedium2" defaultPivotStyle="PivotStyleLight16"/>
  <colors>
    <mruColors>
      <color rgb="FFFEF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71439</xdr:colOff>
      <xdr:row>0</xdr:row>
      <xdr:rowOff>38123</xdr:rowOff>
    </xdr:from>
    <xdr:to>
      <xdr:col>6</xdr:col>
      <xdr:colOff>314029</xdr:colOff>
      <xdr:row>1</xdr:row>
      <xdr:rowOff>309562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9" y="38123"/>
          <a:ext cx="4043065" cy="700064"/>
        </a:xfrm>
        <a:prstGeom prst="rect">
          <a:avLst/>
        </a:prstGeom>
        <a:noFill/>
        <a:ln>
          <a:noFill/>
        </a:ln>
      </xdr:spPr>
    </xdr:pic>
    <xdr:clientData/>
  </xdr:twoCellAnchor>
  <xdr:twoCellAnchor editAs="oneCell">
    <xdr:from>
      <xdr:col>2</xdr:col>
      <xdr:colOff>84364</xdr:colOff>
      <xdr:row>14</xdr:row>
      <xdr:rowOff>9524</xdr:rowOff>
    </xdr:from>
    <xdr:to>
      <xdr:col>2</xdr:col>
      <xdr:colOff>399816</xdr:colOff>
      <xdr:row>14</xdr:row>
      <xdr:rowOff>289035</xdr:rowOff>
    </xdr:to>
    <xdr:pic>
      <xdr:nvPicPr>
        <xdr:cNvPr id="3" name="Picture 2" descr="C:\Users\mammajq\AppData\Local\Microsoft\Windows\Temporary Internet Files\Content.IE5\3EFAH7MK\h0us3s-Signs-Hazard-Warning-9[1].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2064" y="3533774"/>
          <a:ext cx="315452" cy="2795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AG62"/>
  <sheetViews>
    <sheetView showGridLines="0" tabSelected="1" zoomScaleNormal="100" workbookViewId="0">
      <selection activeCell="Q1" sqref="Q1:S1"/>
    </sheetView>
  </sheetViews>
  <sheetFormatPr defaultRowHeight="15" x14ac:dyDescent="0.25"/>
  <cols>
    <col min="1" max="1" width="6.7109375" style="13" bestFit="1" customWidth="1"/>
    <col min="2" max="2" width="4.42578125" style="13" customWidth="1"/>
    <col min="3" max="3" width="19.28515625" style="44" customWidth="1"/>
    <col min="4" max="27" width="8.85546875" style="13" customWidth="1"/>
    <col min="28" max="28" width="15.5703125" style="45" customWidth="1"/>
    <col min="29" max="29" width="8.42578125" style="13" customWidth="1"/>
    <col min="30" max="16384" width="9.140625" style="13"/>
  </cols>
  <sheetData>
    <row r="1" spans="1:33" ht="33.75" x14ac:dyDescent="0.5">
      <c r="C1" s="14"/>
      <c r="D1" s="15"/>
      <c r="E1" s="15"/>
      <c r="F1" s="15"/>
      <c r="G1" s="15"/>
      <c r="H1" s="15"/>
      <c r="I1" s="163"/>
      <c r="J1" s="163"/>
      <c r="K1" s="163"/>
      <c r="L1" s="163"/>
      <c r="M1" s="163"/>
      <c r="N1" s="163"/>
      <c r="O1" s="163"/>
      <c r="P1" s="16"/>
      <c r="Q1" s="163" t="s">
        <v>20</v>
      </c>
      <c r="R1" s="163"/>
      <c r="S1" s="163"/>
      <c r="U1" s="15"/>
      <c r="V1" s="15"/>
      <c r="W1" s="15"/>
      <c r="X1" s="15"/>
      <c r="Y1" s="15"/>
      <c r="Z1" s="15"/>
      <c r="AA1" s="15"/>
      <c r="AB1" s="17" t="s">
        <v>98</v>
      </c>
      <c r="AC1" s="18"/>
    </row>
    <row r="2" spans="1:33" ht="39" x14ac:dyDescent="0.25">
      <c r="C2" s="19"/>
      <c r="D2" s="20"/>
      <c r="E2" s="20"/>
      <c r="F2" s="20"/>
      <c r="G2" s="20"/>
      <c r="H2" s="126">
        <v>1</v>
      </c>
      <c r="I2" s="21" t="s">
        <v>99</v>
      </c>
      <c r="J2" s="21"/>
      <c r="K2" s="21"/>
      <c r="L2" s="21"/>
      <c r="M2" s="21"/>
      <c r="N2" s="21"/>
      <c r="O2" s="21"/>
      <c r="P2" s="126">
        <v>2</v>
      </c>
      <c r="Q2" s="21" t="s">
        <v>100</v>
      </c>
      <c r="R2" s="22"/>
      <c r="S2" s="20"/>
      <c r="U2" s="20"/>
      <c r="V2" s="20"/>
      <c r="W2" s="20"/>
      <c r="X2" s="20"/>
      <c r="Y2" s="20"/>
      <c r="Z2" s="20"/>
      <c r="AA2" s="20"/>
      <c r="AB2" s="23" t="s">
        <v>101</v>
      </c>
      <c r="AC2" s="24"/>
    </row>
    <row r="3" spans="1:33" ht="33" customHeight="1" x14ac:dyDescent="0.2">
      <c r="C3" s="25"/>
      <c r="W3" s="111"/>
      <c r="X3" s="165" t="s">
        <v>125</v>
      </c>
      <c r="Y3" s="165"/>
      <c r="Z3" s="165"/>
      <c r="AA3" s="165"/>
      <c r="AB3" s="165"/>
    </row>
    <row r="4" spans="1:33" s="26" customFormat="1" ht="24.75" customHeight="1" x14ac:dyDescent="0.25">
      <c r="B4" s="164"/>
      <c r="C4" s="164"/>
      <c r="D4" s="164"/>
      <c r="E4" s="164"/>
      <c r="F4" s="164"/>
      <c r="G4" s="164"/>
      <c r="H4" s="164"/>
      <c r="J4" s="27"/>
      <c r="K4" s="27"/>
      <c r="L4" s="27"/>
      <c r="M4" s="27"/>
      <c r="N4" s="27"/>
      <c r="O4" s="27"/>
      <c r="P4" s="27"/>
      <c r="Q4" s="27"/>
      <c r="R4" s="27"/>
      <c r="S4" s="27"/>
      <c r="T4" s="27"/>
      <c r="U4" s="28"/>
      <c r="V4" s="28"/>
      <c r="X4" s="166"/>
      <c r="Y4" s="166"/>
      <c r="Z4" s="166"/>
      <c r="AA4" s="166"/>
      <c r="AB4" s="166"/>
    </row>
    <row r="5" spans="1:33" s="25" customFormat="1" ht="27" customHeight="1" x14ac:dyDescent="0.25">
      <c r="A5" s="126">
        <v>3</v>
      </c>
      <c r="B5" s="29" t="s">
        <v>102</v>
      </c>
      <c r="I5" s="126">
        <v>4</v>
      </c>
      <c r="J5" s="30" t="s">
        <v>103</v>
      </c>
      <c r="K5" s="30"/>
      <c r="L5" s="30"/>
      <c r="M5" s="30"/>
      <c r="N5" s="30"/>
      <c r="O5" s="30"/>
      <c r="P5" s="30"/>
      <c r="Q5" s="30"/>
      <c r="V5" s="31"/>
      <c r="W5" s="126">
        <v>5</v>
      </c>
      <c r="X5" s="161" t="s">
        <v>104</v>
      </c>
      <c r="Y5" s="161"/>
      <c r="Z5" s="161"/>
      <c r="AA5" s="161"/>
      <c r="AB5" s="161"/>
    </row>
    <row r="6" spans="1:33" s="32" customFormat="1" ht="4.5" customHeight="1" x14ac:dyDescent="0.25">
      <c r="B6" s="33"/>
      <c r="X6" s="162"/>
      <c r="Y6" s="162"/>
      <c r="Z6" s="162"/>
      <c r="AA6" s="162"/>
      <c r="AB6" s="162"/>
    </row>
    <row r="7" spans="1:33" ht="3" customHeight="1" x14ac:dyDescent="0.2">
      <c r="A7" s="34"/>
      <c r="B7" s="35"/>
      <c r="C7" s="36"/>
      <c r="D7" s="36"/>
      <c r="E7" s="36"/>
      <c r="F7" s="36"/>
      <c r="G7" s="36"/>
      <c r="H7" s="36"/>
      <c r="I7" s="36"/>
      <c r="J7" s="36"/>
      <c r="K7" s="36"/>
      <c r="L7" s="36"/>
      <c r="M7" s="36"/>
      <c r="N7" s="36"/>
      <c r="O7" s="36"/>
      <c r="P7" s="36"/>
      <c r="Q7" s="36"/>
      <c r="R7" s="36"/>
      <c r="S7" s="36"/>
      <c r="T7" s="36"/>
      <c r="U7" s="36"/>
      <c r="V7" s="36"/>
      <c r="W7" s="36"/>
      <c r="X7" s="36"/>
      <c r="Y7" s="36"/>
      <c r="Z7" s="36"/>
      <c r="AA7" s="36"/>
      <c r="AB7" s="37"/>
    </row>
    <row r="8" spans="1:33" s="39" customFormat="1" ht="22.5" customHeight="1" x14ac:dyDescent="0.35">
      <c r="A8" s="126">
        <v>6</v>
      </c>
      <c r="B8" s="38" t="s">
        <v>105</v>
      </c>
      <c r="D8" s="40"/>
      <c r="E8" s="40"/>
      <c r="F8" s="40"/>
      <c r="G8" s="40"/>
      <c r="H8" s="40"/>
      <c r="I8" s="40"/>
      <c r="J8" s="40"/>
      <c r="K8" s="40"/>
      <c r="L8" s="40"/>
      <c r="M8" s="40"/>
      <c r="N8" s="40"/>
      <c r="O8" s="40"/>
      <c r="P8" s="40"/>
      <c r="Q8" s="40"/>
      <c r="R8" s="40"/>
      <c r="S8" s="40"/>
      <c r="T8" s="40"/>
      <c r="U8" s="40"/>
      <c r="V8" s="40"/>
      <c r="W8" s="40"/>
      <c r="X8" s="40"/>
      <c r="Y8" s="40"/>
      <c r="Z8" s="40"/>
      <c r="AA8" s="40"/>
      <c r="AB8" s="41"/>
    </row>
    <row r="9" spans="1:33" ht="27" customHeight="1" x14ac:dyDescent="0.25">
      <c r="C9" s="42" t="s">
        <v>106</v>
      </c>
      <c r="D9" s="159"/>
      <c r="E9" s="159"/>
      <c r="F9" s="159"/>
      <c r="G9" s="159"/>
      <c r="H9" s="159"/>
      <c r="I9" s="159"/>
      <c r="J9" s="159"/>
      <c r="K9" s="43"/>
      <c r="L9" s="160"/>
      <c r="M9" s="160"/>
      <c r="N9" s="160"/>
      <c r="O9" s="160"/>
      <c r="P9" s="160"/>
      <c r="Q9" s="160"/>
      <c r="R9" s="160"/>
      <c r="S9" s="43"/>
      <c r="T9" s="160"/>
      <c r="U9" s="160"/>
      <c r="V9" s="160"/>
      <c r="W9" s="160"/>
      <c r="X9" s="160"/>
      <c r="Y9" s="160"/>
      <c r="Z9" s="160"/>
      <c r="AA9" s="160"/>
      <c r="AB9" s="160"/>
    </row>
    <row r="10" spans="1:33" ht="27" customHeight="1" x14ac:dyDescent="0.25">
      <c r="D10" s="160"/>
      <c r="E10" s="160"/>
      <c r="F10" s="160"/>
      <c r="G10" s="160"/>
      <c r="H10" s="160"/>
      <c r="I10" s="160"/>
      <c r="J10" s="160"/>
      <c r="K10" s="43"/>
      <c r="L10" s="160"/>
      <c r="M10" s="160"/>
      <c r="N10" s="160"/>
      <c r="O10" s="160"/>
      <c r="P10" s="160"/>
      <c r="Q10" s="160"/>
      <c r="R10" s="160"/>
      <c r="S10" s="43"/>
      <c r="T10" s="160"/>
      <c r="U10" s="160"/>
      <c r="V10" s="160"/>
      <c r="W10" s="160"/>
      <c r="X10" s="160"/>
      <c r="Y10" s="160"/>
      <c r="Z10" s="160"/>
      <c r="AA10" s="160"/>
      <c r="AB10" s="160"/>
    </row>
    <row r="11" spans="1:33" ht="6" customHeight="1" x14ac:dyDescent="0.25">
      <c r="K11" s="24"/>
      <c r="R11" s="24"/>
      <c r="S11" s="24"/>
      <c r="V11" s="24"/>
    </row>
    <row r="12" spans="1:33" ht="3" customHeight="1" x14ac:dyDescent="0.2">
      <c r="A12" s="34"/>
      <c r="B12" s="35"/>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7"/>
    </row>
    <row r="13" spans="1:33" ht="6" customHeight="1" x14ac:dyDescent="0.25">
      <c r="K13" s="24"/>
      <c r="R13" s="24"/>
      <c r="S13" s="24"/>
      <c r="V13" s="24"/>
    </row>
    <row r="14" spans="1:33" s="46" customFormat="1" ht="19.5" customHeight="1" x14ac:dyDescent="0.2">
      <c r="A14" s="152" t="s">
        <v>107</v>
      </c>
      <c r="B14" s="152"/>
      <c r="C14" s="152"/>
      <c r="D14" s="153" t="s">
        <v>128</v>
      </c>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row>
    <row r="15" spans="1:33" s="47" customFormat="1" ht="29.25" customHeight="1" x14ac:dyDescent="0.2">
      <c r="A15" s="154" t="s">
        <v>108</v>
      </c>
      <c r="B15" s="154"/>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row>
    <row r="16" spans="1:33" s="39" customFormat="1" ht="3" customHeight="1" x14ac:dyDescent="0.2">
      <c r="A16" s="140"/>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G16" s="13"/>
    </row>
    <row r="17" spans="1:33" s="49" customFormat="1" ht="29.25" customHeight="1" x14ac:dyDescent="0.4">
      <c r="A17" s="155">
        <v>43191</v>
      </c>
      <c r="B17" s="155"/>
      <c r="C17" s="156"/>
      <c r="D17" s="110" t="str">
        <f>VLOOKUP($A$17,DATES!$C$2:$Z$16,2,FALSE)</f>
        <v>M</v>
      </c>
      <c r="E17" s="110" t="str">
        <f>VLOOKUP($A$17,DATES!$C$2:$Z$16,3,FALSE)</f>
        <v>T</v>
      </c>
      <c r="F17" s="110" t="str">
        <f>VLOOKUP($A$17,DATES!$C$2:$Z$16,4,FALSE)</f>
        <v>W</v>
      </c>
      <c r="G17" s="110" t="str">
        <f>VLOOKUP($A$17,DATES!$C$2:$Z$16,5,FALSE)</f>
        <v>TH</v>
      </c>
      <c r="H17" s="110" t="str">
        <f>VLOOKUP($A$17,DATES!$C$2:$Z$16,6,FALSE)</f>
        <v>F</v>
      </c>
      <c r="I17" s="110" t="str">
        <f>VLOOKUP($A$17,DATES!$C$2:$Z$16,7,FALSE)</f>
        <v>M</v>
      </c>
      <c r="J17" s="110" t="str">
        <f>VLOOKUP($A$17,DATES!$C$2:$Z$16,8,FALSE)</f>
        <v>T</v>
      </c>
      <c r="K17" s="110" t="str">
        <f>VLOOKUP($A$17,DATES!$C$2:$Z$16,9,FALSE)</f>
        <v>W</v>
      </c>
      <c r="L17" s="110" t="str">
        <f>VLOOKUP($A$17,DATES!$C$2:$Z$16,10,FALSE)</f>
        <v>TH</v>
      </c>
      <c r="M17" s="110" t="str">
        <f>VLOOKUP($A$17,DATES!$C$2:$Z$16,11,FALSE)</f>
        <v>F</v>
      </c>
      <c r="N17" s="110" t="str">
        <f>VLOOKUP($A$17,DATES!$C$2:$Z$16,12,FALSE)</f>
        <v>M</v>
      </c>
      <c r="O17" s="110" t="str">
        <f>VLOOKUP($A$17,DATES!$C$2:$Z$16,13,FALSE)</f>
        <v>T</v>
      </c>
      <c r="P17" s="110" t="str">
        <f>VLOOKUP($A$17,DATES!$C$2:$Z$16,14,FALSE)</f>
        <v>W</v>
      </c>
      <c r="Q17" s="110" t="str">
        <f>VLOOKUP($A$17,DATES!$C$2:$Z$16,15,FALSE)</f>
        <v>TH</v>
      </c>
      <c r="R17" s="110" t="str">
        <f>VLOOKUP($A$17,DATES!$C$2:$Z$16,16,FALSE)</f>
        <v>F</v>
      </c>
      <c r="S17" s="110" t="str">
        <f>VLOOKUP($A$17,DATES!$C$2:$Z$16,17,FALSE)</f>
        <v>M</v>
      </c>
      <c r="T17" s="110" t="str">
        <f>VLOOKUP($A$17,DATES!$C$2:$Z$16,18,FALSE)</f>
        <v>T</v>
      </c>
      <c r="U17" s="110" t="str">
        <f>VLOOKUP($A$17,DATES!$C$2:$Z$16,19,FALSE)</f>
        <v>W</v>
      </c>
      <c r="V17" s="110" t="str">
        <f>VLOOKUP($A$17,DATES!$C$2:$Z$16,20,FALSE)</f>
        <v>TH</v>
      </c>
      <c r="W17" s="110" t="str">
        <f>VLOOKUP($A$17,DATES!$C$2:$Z$16,21,FALSE)</f>
        <v>F</v>
      </c>
      <c r="X17" s="110" t="str">
        <f>VLOOKUP($A$17,DATES!$C$2:$Z$16,22,FALSE)</f>
        <v>M</v>
      </c>
      <c r="Y17" s="110">
        <f>VLOOKUP($A$17,DATES!$C$2:$Z$16,23,FALSE)</f>
        <v>0</v>
      </c>
      <c r="Z17" s="110">
        <f>VLOOKUP($A$17,DATES!$C$2:$Z$16,24,FALSE)</f>
        <v>0</v>
      </c>
      <c r="AA17" s="110"/>
      <c r="AB17" s="48" t="s">
        <v>109</v>
      </c>
      <c r="AD17" s="50"/>
      <c r="AE17" s="50"/>
      <c r="AF17" s="50"/>
      <c r="AG17" s="13"/>
    </row>
    <row r="18" spans="1:33" s="55" customFormat="1" ht="59.25" customHeight="1" x14ac:dyDescent="0.25">
      <c r="A18" s="157"/>
      <c r="B18" s="157"/>
      <c r="C18" s="158"/>
      <c r="D18" s="51">
        <f>WORKDAY(A17,1)</f>
        <v>43192</v>
      </c>
      <c r="E18" s="51">
        <f>IFERROR(VLOOKUP($A$17,DATES!$C$17:$Z$31,3,FALSE),0)</f>
        <v>43193</v>
      </c>
      <c r="F18" s="51">
        <f>IFERROR(VLOOKUP($A$17,DATES!$C$17:$Z$31,4,FALSE),0)</f>
        <v>43194</v>
      </c>
      <c r="G18" s="51">
        <f>IFERROR(VLOOKUP($A$17,DATES!$C$17:$Z$31,5,FALSE),0)</f>
        <v>43195</v>
      </c>
      <c r="H18" s="51">
        <f>IFERROR(VLOOKUP($A$17,DATES!$C$17:$Z$31,6,FALSE),0)</f>
        <v>43196</v>
      </c>
      <c r="I18" s="51">
        <f>IFERROR(VLOOKUP($A$17,DATES!$C$17:$Z$31,7,FALSE),0)</f>
        <v>43199</v>
      </c>
      <c r="J18" s="51">
        <f>IFERROR(VLOOKUP($A$17,DATES!$C$17:$Z$31,8,FALSE),0)</f>
        <v>43200</v>
      </c>
      <c r="K18" s="51">
        <f>IFERROR(VLOOKUP($A$17,DATES!$C$17:$Z$31,9,FALSE),0)</f>
        <v>43201</v>
      </c>
      <c r="L18" s="51">
        <f>IFERROR(VLOOKUP($A$17,DATES!$C$17:$Z$31,10,FALSE),0)</f>
        <v>43202</v>
      </c>
      <c r="M18" s="51">
        <f>IFERROR(VLOOKUP($A$17,DATES!$C$17:$Z$31,11,FALSE),0)</f>
        <v>43203</v>
      </c>
      <c r="N18" s="51">
        <f>IFERROR(VLOOKUP($A$17,DATES!$C$17:$Z$31,12,FALSE),0)</f>
        <v>43206</v>
      </c>
      <c r="O18" s="51">
        <f>IFERROR(VLOOKUP($A$17,DATES!$C$17:$Z$31,13,FALSE),0)</f>
        <v>43207</v>
      </c>
      <c r="P18" s="51">
        <f>IFERROR(VLOOKUP($A$17,DATES!$C$17:$Z$31,14,FALSE),0)</f>
        <v>43208</v>
      </c>
      <c r="Q18" s="51">
        <f>IFERROR(VLOOKUP($A$17,DATES!$C$17:$Z$31,15,FALSE),0)</f>
        <v>43209</v>
      </c>
      <c r="R18" s="51">
        <f>IFERROR(VLOOKUP($A$17,DATES!$C$17:$Z$31,16,FALSE),0)</f>
        <v>43210</v>
      </c>
      <c r="S18" s="51">
        <f>IFERROR(VLOOKUP($A$17,DATES!$C$17:$Z$31,17,FALSE),0)</f>
        <v>43213</v>
      </c>
      <c r="T18" s="51">
        <f>IFERROR(VLOOKUP($A$17,DATES!$C$17:$Z$31,18,FALSE),0)</f>
        <v>43214</v>
      </c>
      <c r="U18" s="51">
        <f>IFERROR(VLOOKUP($A$17,DATES!$C$17:$Z$31,19,FALSE),0)</f>
        <v>43215</v>
      </c>
      <c r="V18" s="51">
        <f>IFERROR(VLOOKUP($A$17,DATES!$C$17:$Z$31,20,FALSE),0)</f>
        <v>43216</v>
      </c>
      <c r="W18" s="51">
        <f>IFERROR(VLOOKUP($A$17,DATES!$C$17:$Z$31,21,FALSE),0)</f>
        <v>43217</v>
      </c>
      <c r="X18" s="51">
        <f>IFERROR(VLOOKUP($A$17,DATES!$C$17:$Z$31,22,FALSE),0)</f>
        <v>43220</v>
      </c>
      <c r="Y18" s="51">
        <f>IFERROR(VLOOKUP($A$17,DATES!$C$17:$Z$31,23,FALSE),0)</f>
        <v>0</v>
      </c>
      <c r="Z18" s="51">
        <f>IFERROR(VLOOKUP($A$17,DATES!$C$17:$Z$31,24,FALSE),0)</f>
        <v>0</v>
      </c>
      <c r="AA18" s="112" t="s">
        <v>127</v>
      </c>
      <c r="AB18" s="52" t="s">
        <v>126</v>
      </c>
      <c r="AD18" s="53"/>
      <c r="AE18" s="53"/>
      <c r="AF18" s="53"/>
      <c r="AG18" s="54"/>
    </row>
    <row r="19" spans="1:33" ht="35.1" customHeight="1" x14ac:dyDescent="0.25">
      <c r="A19" s="127">
        <v>7</v>
      </c>
      <c r="B19" s="117" t="s">
        <v>110</v>
      </c>
      <c r="C19" s="118" t="s">
        <v>111</v>
      </c>
      <c r="D19" s="59"/>
      <c r="E19" s="59"/>
      <c r="F19" s="59"/>
      <c r="G19" s="59"/>
      <c r="H19" s="59"/>
      <c r="I19" s="59"/>
      <c r="J19" s="59"/>
      <c r="K19" s="59"/>
      <c r="L19" s="59"/>
      <c r="M19" s="59"/>
      <c r="N19" s="59"/>
      <c r="O19" s="59"/>
      <c r="P19" s="59"/>
      <c r="Q19" s="59"/>
      <c r="R19" s="59"/>
      <c r="S19" s="59"/>
      <c r="T19" s="59"/>
      <c r="U19" s="59"/>
      <c r="V19" s="59"/>
      <c r="W19" s="59"/>
      <c r="X19" s="59"/>
      <c r="Y19" s="59"/>
      <c r="Z19" s="59"/>
      <c r="AA19" s="113">
        <f>SUM(D19:Z19)</f>
        <v>0</v>
      </c>
      <c r="AB19" s="114">
        <f>SUM(AA19/60)</f>
        <v>0</v>
      </c>
      <c r="AC19" s="56"/>
      <c r="AD19" s="50"/>
      <c r="AE19" s="50"/>
      <c r="AF19" s="50"/>
    </row>
    <row r="20" spans="1:33" s="57" customFormat="1" ht="30.75" customHeight="1" x14ac:dyDescent="0.25">
      <c r="A20" s="146" t="s">
        <v>124</v>
      </c>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8"/>
      <c r="AA20" s="119"/>
      <c r="AB20" s="120" t="s">
        <v>112</v>
      </c>
      <c r="AG20" s="58"/>
    </row>
    <row r="21" spans="1:33" ht="35.1" customHeight="1" x14ac:dyDescent="0.2">
      <c r="A21" s="127">
        <v>8</v>
      </c>
      <c r="B21" s="117" t="s">
        <v>113</v>
      </c>
      <c r="C21" s="118" t="s">
        <v>114</v>
      </c>
      <c r="D21" s="59">
        <f t="shared" ref="D21:Z21" si="0">COUNTA(D19)</f>
        <v>0</v>
      </c>
      <c r="E21" s="59">
        <f t="shared" si="0"/>
        <v>0</v>
      </c>
      <c r="F21" s="59">
        <f t="shared" si="0"/>
        <v>0</v>
      </c>
      <c r="G21" s="59">
        <f t="shared" si="0"/>
        <v>0</v>
      </c>
      <c r="H21" s="59">
        <f t="shared" si="0"/>
        <v>0</v>
      </c>
      <c r="I21" s="59">
        <f t="shared" si="0"/>
        <v>0</v>
      </c>
      <c r="J21" s="59">
        <f t="shared" si="0"/>
        <v>0</v>
      </c>
      <c r="K21" s="59">
        <f t="shared" si="0"/>
        <v>0</v>
      </c>
      <c r="L21" s="59">
        <f t="shared" si="0"/>
        <v>0</v>
      </c>
      <c r="M21" s="59">
        <f t="shared" si="0"/>
        <v>0</v>
      </c>
      <c r="N21" s="59">
        <f t="shared" si="0"/>
        <v>0</v>
      </c>
      <c r="O21" s="59">
        <f t="shared" si="0"/>
        <v>0</v>
      </c>
      <c r="P21" s="59">
        <f t="shared" si="0"/>
        <v>0</v>
      </c>
      <c r="Q21" s="59">
        <f t="shared" si="0"/>
        <v>0</v>
      </c>
      <c r="R21" s="59">
        <f t="shared" si="0"/>
        <v>0</v>
      </c>
      <c r="S21" s="59">
        <f t="shared" si="0"/>
        <v>0</v>
      </c>
      <c r="T21" s="59">
        <f t="shared" si="0"/>
        <v>0</v>
      </c>
      <c r="U21" s="59">
        <f t="shared" si="0"/>
        <v>0</v>
      </c>
      <c r="V21" s="59">
        <f t="shared" si="0"/>
        <v>0</v>
      </c>
      <c r="W21" s="59">
        <f t="shared" si="0"/>
        <v>0</v>
      </c>
      <c r="X21" s="59">
        <f t="shared" si="0"/>
        <v>0</v>
      </c>
      <c r="Y21" s="59">
        <f t="shared" si="0"/>
        <v>0</v>
      </c>
      <c r="Z21" s="59">
        <f t="shared" si="0"/>
        <v>0</v>
      </c>
      <c r="AA21" s="113">
        <f>SUM(D21:Z21)</f>
        <v>0</v>
      </c>
      <c r="AB21" s="115" t="str">
        <f>IFERROR(AA19/AA21,"")</f>
        <v/>
      </c>
      <c r="AD21" s="50"/>
      <c r="AE21" s="50"/>
      <c r="AF21" s="50"/>
    </row>
    <row r="22" spans="1:33" s="57" customFormat="1" ht="15" customHeight="1" x14ac:dyDescent="0.25">
      <c r="A22" s="149" t="s">
        <v>154</v>
      </c>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1"/>
      <c r="AG22" s="58"/>
    </row>
    <row r="23" spans="1:33" s="39" customFormat="1" ht="3" customHeight="1" x14ac:dyDescent="0.2">
      <c r="A23" s="140"/>
      <c r="B23" s="140"/>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row>
    <row r="24" spans="1:33" s="49" customFormat="1" ht="29.25" customHeight="1" x14ac:dyDescent="0.4">
      <c r="A24" s="141">
        <v>43221</v>
      </c>
      <c r="B24" s="141"/>
      <c r="C24" s="141"/>
      <c r="D24" s="110" t="str">
        <f>VLOOKUP($A$24,DATES!$C$2:$Z$16,2,FALSE)</f>
        <v>T</v>
      </c>
      <c r="E24" s="110" t="str">
        <f>VLOOKUP($A$24,DATES!$C$2:$Z$16,3,FALSE)</f>
        <v>W</v>
      </c>
      <c r="F24" s="110" t="str">
        <f>VLOOKUP($A$24,DATES!$C$2:$Z$16,4,FALSE)</f>
        <v>TH</v>
      </c>
      <c r="G24" s="110" t="str">
        <f>VLOOKUP($A$24,DATES!$C$2:$Z$16,5,FALSE)</f>
        <v>F</v>
      </c>
      <c r="H24" s="110" t="str">
        <f>VLOOKUP($A$24,DATES!$C$2:$Z$16,6,FALSE)</f>
        <v>M</v>
      </c>
      <c r="I24" s="110" t="str">
        <f>VLOOKUP($A$24,DATES!$C$2:$Z$16,7,FALSE)</f>
        <v>T</v>
      </c>
      <c r="J24" s="110" t="str">
        <f>VLOOKUP($A$24,DATES!$C$2:$Z$16,8,FALSE)</f>
        <v>W</v>
      </c>
      <c r="K24" s="110" t="str">
        <f>VLOOKUP($A$24,DATES!$C$2:$Z$16,9,FALSE)</f>
        <v>TH</v>
      </c>
      <c r="L24" s="110" t="str">
        <f>VLOOKUP($A$24,DATES!$C$2:$Z$16,10,FALSE)</f>
        <v>F</v>
      </c>
      <c r="M24" s="110" t="str">
        <f>VLOOKUP($A$24,DATES!$C$2:$Z$16,11,FALSE)</f>
        <v>M</v>
      </c>
      <c r="N24" s="110" t="str">
        <f>VLOOKUP($A$24,DATES!$C$2:$Z$16,12,FALSE)</f>
        <v>T</v>
      </c>
      <c r="O24" s="110" t="str">
        <f>VLOOKUP($A$24,DATES!$C$2:$Z$16,13,FALSE)</f>
        <v>W</v>
      </c>
      <c r="P24" s="110" t="str">
        <f>VLOOKUP($A$24,DATES!$C$2:$Z$16,14,FALSE)</f>
        <v>TH</v>
      </c>
      <c r="Q24" s="110" t="str">
        <f>VLOOKUP($A$24,DATES!$C$2:$Z$16,15,FALSE)</f>
        <v>F</v>
      </c>
      <c r="R24" s="110" t="str">
        <f>VLOOKUP($A$24,DATES!$C$2:$Z$16,16,FALSE)</f>
        <v>M</v>
      </c>
      <c r="S24" s="110" t="str">
        <f>VLOOKUP($A$24,DATES!$C$2:$Z$16,17,FALSE)</f>
        <v>T</v>
      </c>
      <c r="T24" s="110" t="str">
        <f>VLOOKUP($A$24,DATES!$C$2:$Z$16,18,FALSE)</f>
        <v>W</v>
      </c>
      <c r="U24" s="110" t="str">
        <f>VLOOKUP($A$24,DATES!$C$2:$Z$16,19,FALSE)</f>
        <v>TH</v>
      </c>
      <c r="V24" s="110" t="str">
        <f>VLOOKUP($A$24,DATES!$C$2:$Z$16,20,FALSE)</f>
        <v>F</v>
      </c>
      <c r="W24" s="110" t="str">
        <f>VLOOKUP($A$24,DATES!$C$2:$Z$16,21,FALSE)</f>
        <v>M</v>
      </c>
      <c r="X24" s="110" t="str">
        <f>VLOOKUP($A$24,DATES!$C$2:$Z$16,22,FALSE)</f>
        <v>T</v>
      </c>
      <c r="Y24" s="110" t="str">
        <f>VLOOKUP($A$24,DATES!$C$2:$Z$16,23,FALSE)</f>
        <v>W</v>
      </c>
      <c r="Z24" s="110" t="str">
        <f>VLOOKUP($A$24,DATES!$C$2:$Z$16,24,FALSE)</f>
        <v>TH</v>
      </c>
      <c r="AA24" s="110"/>
      <c r="AB24" s="48" t="s">
        <v>109</v>
      </c>
      <c r="AD24" s="50"/>
      <c r="AE24" s="50"/>
      <c r="AF24" s="50"/>
      <c r="AG24" s="13"/>
    </row>
    <row r="25" spans="1:33" s="62" customFormat="1" ht="59.25" customHeight="1" x14ac:dyDescent="0.25">
      <c r="A25" s="141"/>
      <c r="B25" s="141"/>
      <c r="C25" s="141"/>
      <c r="D25" s="51">
        <f>IFERROR(VLOOKUP($A$24,DATES!$C$17:$Z$31,2,FALSE),0)</f>
        <v>43221</v>
      </c>
      <c r="E25" s="51">
        <f>IFERROR(VLOOKUP($A$24,DATES!$C$17:$Z$31,3,FALSE),0)</f>
        <v>43222</v>
      </c>
      <c r="F25" s="51">
        <f>IFERROR(VLOOKUP($A$24,DATES!$C$17:$Z$31,4,FALSE),0)</f>
        <v>43223</v>
      </c>
      <c r="G25" s="51">
        <f>IFERROR(VLOOKUP($A$24,DATES!$C$17:$Z$31,5,FALSE),0)</f>
        <v>43224</v>
      </c>
      <c r="H25" s="51">
        <f>IFERROR(VLOOKUP($A$24,DATES!$C$17:$Z$31,6,FALSE),0)</f>
        <v>43227</v>
      </c>
      <c r="I25" s="51">
        <f>IFERROR(VLOOKUP($A$24,DATES!$C$17:$Z$31,7,FALSE),0)</f>
        <v>43228</v>
      </c>
      <c r="J25" s="51">
        <f>IFERROR(VLOOKUP($A$24,DATES!$C$17:$Z$31,8,FALSE),0)</f>
        <v>43229</v>
      </c>
      <c r="K25" s="51">
        <f>IFERROR(VLOOKUP($A$24,DATES!$C$17:$Z$31,9,FALSE),0)</f>
        <v>43230</v>
      </c>
      <c r="L25" s="51">
        <f>IFERROR(VLOOKUP($A$24,DATES!$C$17:$Z$31,10,FALSE),0)</f>
        <v>43231</v>
      </c>
      <c r="M25" s="51">
        <f>IFERROR(VLOOKUP($A$24,DATES!$C$17:$Z$31,11,FALSE),0)</f>
        <v>43234</v>
      </c>
      <c r="N25" s="51">
        <f>IFERROR(VLOOKUP($A$24,DATES!$C$17:$Z$31,12,FALSE),0)</f>
        <v>43235</v>
      </c>
      <c r="O25" s="51">
        <f>IFERROR(VLOOKUP($A$24,DATES!$C$17:$Z$31,13,FALSE),0)</f>
        <v>43236</v>
      </c>
      <c r="P25" s="51">
        <f>IFERROR(VLOOKUP($A$24,DATES!$C$17:$Z$31,14,FALSE),0)</f>
        <v>43237</v>
      </c>
      <c r="Q25" s="51">
        <f>IFERROR(VLOOKUP($A$24,DATES!$C$17:$Z$31,15,FALSE),0)</f>
        <v>43238</v>
      </c>
      <c r="R25" s="51">
        <f>IFERROR(VLOOKUP($A$24,DATES!$C$17:$Z$31,16,FALSE),0)</f>
        <v>43241</v>
      </c>
      <c r="S25" s="51">
        <f>IFERROR(VLOOKUP($A$24,DATES!$C$17:$Z$31,17,FALSE),0)</f>
        <v>43242</v>
      </c>
      <c r="T25" s="51">
        <f>IFERROR(VLOOKUP($A$24,DATES!$C$17:$Z$31,18,FALSE),0)</f>
        <v>43243</v>
      </c>
      <c r="U25" s="51">
        <f>IFERROR(VLOOKUP($A$24,DATES!$C$17:$Z$31,19,FALSE),0)</f>
        <v>43244</v>
      </c>
      <c r="V25" s="51">
        <f>IFERROR(VLOOKUP($A$24,DATES!$C$17:$Z$31,20,FALSE),0)</f>
        <v>43245</v>
      </c>
      <c r="W25" s="51">
        <f>IFERROR(VLOOKUP($A$24,DATES!$C$17:$Z$31,21,FALSE),0)</f>
        <v>43248</v>
      </c>
      <c r="X25" s="51">
        <f>IFERROR(VLOOKUP($A$24,DATES!$C$17:$Z$31,22,FALSE),0)</f>
        <v>43249</v>
      </c>
      <c r="Y25" s="51">
        <f>IFERROR(VLOOKUP($A$24,DATES!$C$17:$Z$31,23,FALSE),0)</f>
        <v>43250</v>
      </c>
      <c r="Z25" s="51">
        <f>IFERROR(VLOOKUP($A$24,DATES!$C$17:$Z$31,24,FALSE),0)</f>
        <v>43251</v>
      </c>
      <c r="AA25" s="112" t="s">
        <v>127</v>
      </c>
      <c r="AB25" s="52" t="s">
        <v>115</v>
      </c>
      <c r="AC25" s="60"/>
      <c r="AD25" s="60"/>
      <c r="AE25" s="60"/>
      <c r="AF25" s="60"/>
      <c r="AG25" s="61"/>
    </row>
    <row r="26" spans="1:33" ht="35.1" customHeight="1" x14ac:dyDescent="0.25">
      <c r="A26" s="116"/>
      <c r="B26" s="117" t="s">
        <v>110</v>
      </c>
      <c r="C26" s="118" t="s">
        <v>116</v>
      </c>
      <c r="D26" s="59"/>
      <c r="E26" s="59"/>
      <c r="F26" s="59"/>
      <c r="G26" s="59"/>
      <c r="H26" s="59"/>
      <c r="I26" s="59"/>
      <c r="J26" s="59"/>
      <c r="K26" s="59"/>
      <c r="L26" s="59"/>
      <c r="M26" s="59"/>
      <c r="N26" s="59"/>
      <c r="O26" s="59"/>
      <c r="P26" s="59"/>
      <c r="Q26" s="59"/>
      <c r="R26" s="59"/>
      <c r="S26" s="59"/>
      <c r="T26" s="59"/>
      <c r="U26" s="59"/>
      <c r="V26" s="59"/>
      <c r="W26" s="125"/>
      <c r="X26" s="59"/>
      <c r="Y26" s="59"/>
      <c r="Z26" s="59"/>
      <c r="AA26" s="113">
        <f>SUM(D26:Z26)</f>
        <v>0</v>
      </c>
      <c r="AB26" s="114">
        <f>SUM(AA26/60)</f>
        <v>0</v>
      </c>
      <c r="AC26" s="56"/>
      <c r="AD26" s="50"/>
      <c r="AE26" s="50"/>
      <c r="AF26" s="50"/>
    </row>
    <row r="27" spans="1:33" s="57" customFormat="1" ht="31.5" customHeight="1" x14ac:dyDescent="0.25">
      <c r="A27" s="142"/>
      <c r="B27" s="142"/>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21"/>
      <c r="AB27" s="120" t="s">
        <v>112</v>
      </c>
      <c r="AG27" s="58"/>
    </row>
    <row r="28" spans="1:33" ht="39.950000000000003" customHeight="1" x14ac:dyDescent="0.2">
      <c r="A28" s="116"/>
      <c r="B28" s="117" t="s">
        <v>113</v>
      </c>
      <c r="C28" s="118" t="s">
        <v>114</v>
      </c>
      <c r="D28" s="64">
        <f t="shared" ref="D28:Y28" si="1">COUNTA(D26)</f>
        <v>0</v>
      </c>
      <c r="E28" s="64">
        <f t="shared" si="1"/>
        <v>0</v>
      </c>
      <c r="F28" s="64">
        <f t="shared" si="1"/>
        <v>0</v>
      </c>
      <c r="G28" s="64">
        <f t="shared" si="1"/>
        <v>0</v>
      </c>
      <c r="H28" s="64">
        <f t="shared" si="1"/>
        <v>0</v>
      </c>
      <c r="I28" s="64">
        <f t="shared" si="1"/>
        <v>0</v>
      </c>
      <c r="J28" s="64">
        <f t="shared" si="1"/>
        <v>0</v>
      </c>
      <c r="K28" s="64">
        <f t="shared" si="1"/>
        <v>0</v>
      </c>
      <c r="L28" s="64">
        <f t="shared" si="1"/>
        <v>0</v>
      </c>
      <c r="M28" s="64">
        <f t="shared" si="1"/>
        <v>0</v>
      </c>
      <c r="N28" s="64">
        <f t="shared" si="1"/>
        <v>0</v>
      </c>
      <c r="O28" s="64">
        <f t="shared" si="1"/>
        <v>0</v>
      </c>
      <c r="P28" s="64">
        <f t="shared" si="1"/>
        <v>0</v>
      </c>
      <c r="Q28" s="64">
        <f t="shared" si="1"/>
        <v>0</v>
      </c>
      <c r="R28" s="64">
        <f t="shared" si="1"/>
        <v>0</v>
      </c>
      <c r="S28" s="64">
        <f t="shared" si="1"/>
        <v>0</v>
      </c>
      <c r="T28" s="64">
        <f t="shared" si="1"/>
        <v>0</v>
      </c>
      <c r="U28" s="64">
        <f t="shared" si="1"/>
        <v>0</v>
      </c>
      <c r="V28" s="64">
        <f t="shared" si="1"/>
        <v>0</v>
      </c>
      <c r="W28" s="124">
        <f t="shared" si="1"/>
        <v>0</v>
      </c>
      <c r="X28" s="64">
        <f t="shared" si="1"/>
        <v>0</v>
      </c>
      <c r="Y28" s="64">
        <f t="shared" si="1"/>
        <v>0</v>
      </c>
      <c r="Z28" s="64"/>
      <c r="AA28" s="113">
        <f>SUM(D28:Z28)</f>
        <v>0</v>
      </c>
      <c r="AB28" s="115" t="str">
        <f>IFERROR(AA26/AA28,"")</f>
        <v/>
      </c>
      <c r="AD28" s="50"/>
      <c r="AE28" s="50"/>
      <c r="AF28" s="50"/>
    </row>
    <row r="29" spans="1:33" s="65" customFormat="1" ht="3" customHeight="1" x14ac:dyDescent="0.2">
      <c r="A29" s="140"/>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G29" s="13"/>
    </row>
    <row r="30" spans="1:33" s="49" customFormat="1" ht="29.25" customHeight="1" x14ac:dyDescent="0.4">
      <c r="A30" s="141">
        <v>43252</v>
      </c>
      <c r="B30" s="141"/>
      <c r="C30" s="141"/>
      <c r="D30" s="110" t="str">
        <f>VLOOKUP($A$30,DATES!$C$2:$Z$16,2,FALSE)</f>
        <v>F</v>
      </c>
      <c r="E30" s="110" t="str">
        <f>VLOOKUP($A$30,DATES!$C$2:$Z$16,3,FALSE)</f>
        <v>M</v>
      </c>
      <c r="F30" s="110" t="str">
        <f>VLOOKUP($A$30,DATES!$C$2:$Z$16,4,FALSE)</f>
        <v>T</v>
      </c>
      <c r="G30" s="110" t="str">
        <f>VLOOKUP($A$30,DATES!$C$2:$Z$16,5,FALSE)</f>
        <v>W</v>
      </c>
      <c r="H30" s="110" t="str">
        <f>VLOOKUP($A$30,DATES!$C$2:$Z$16,6,FALSE)</f>
        <v>TH</v>
      </c>
      <c r="I30" s="110" t="str">
        <f>VLOOKUP($A$30,DATES!$C$2:$Z$16,7,FALSE)</f>
        <v>F</v>
      </c>
      <c r="J30" s="110" t="str">
        <f>VLOOKUP($A$30,DATES!$C$2:$Z$16,8,FALSE)</f>
        <v>M</v>
      </c>
      <c r="K30" s="110" t="str">
        <f>VLOOKUP($A$30,DATES!$C$2:$Z$16,9,FALSE)</f>
        <v>T</v>
      </c>
      <c r="L30" s="110" t="str">
        <f>VLOOKUP($A$30,DATES!$C$2:$Z$16,10,FALSE)</f>
        <v>W</v>
      </c>
      <c r="M30" s="110" t="str">
        <f>VLOOKUP($A$30,DATES!$C$2:$Z$16,11,FALSE)</f>
        <v>TH</v>
      </c>
      <c r="N30" s="110" t="str">
        <f>VLOOKUP($A$30,DATES!$C$2:$Z$16,12,FALSE)</f>
        <v>F</v>
      </c>
      <c r="O30" s="110" t="str">
        <f>VLOOKUP($A$30,DATES!$C$2:$Z$16,13,FALSE)</f>
        <v>M</v>
      </c>
      <c r="P30" s="110" t="str">
        <f>VLOOKUP($A$30,DATES!$C$2:$Z$16,14,FALSE)</f>
        <v>T</v>
      </c>
      <c r="Q30" s="110" t="str">
        <f>VLOOKUP($A$30,DATES!$C$2:$Z$16,15,FALSE)</f>
        <v>W</v>
      </c>
      <c r="R30" s="110" t="str">
        <f>VLOOKUP($A$30,DATES!$C$2:$Z$16,16,FALSE)</f>
        <v>TH</v>
      </c>
      <c r="S30" s="110" t="str">
        <f>VLOOKUP($A$30,DATES!$C$2:$Z$16,17,FALSE)</f>
        <v>F</v>
      </c>
      <c r="T30" s="110" t="str">
        <f>VLOOKUP($A$30,DATES!$C$2:$Z$16,18,FALSE)</f>
        <v>M</v>
      </c>
      <c r="U30" s="110" t="str">
        <f>VLOOKUP($A$30,DATES!$C$2:$Z$16,19,FALSE)</f>
        <v>T</v>
      </c>
      <c r="V30" s="110" t="str">
        <f>VLOOKUP($A$30,DATES!$C$2:$Z$16,20,FALSE)</f>
        <v>W</v>
      </c>
      <c r="W30" s="110" t="str">
        <f>VLOOKUP($A$30,DATES!$C$2:$Z$16,21,FALSE)</f>
        <v>TH</v>
      </c>
      <c r="X30" s="110" t="str">
        <f>VLOOKUP($A$30,DATES!$C$2:$Z$16,22,FALSE)</f>
        <v>F</v>
      </c>
      <c r="Y30" s="110">
        <f>VLOOKUP($A$30,DATES!$C$2:$Z$16,23,FALSE)</f>
        <v>0</v>
      </c>
      <c r="Z30" s="110">
        <f>VLOOKUP($A$30,DATES!$C$2:$Z$16,24,FALSE)</f>
        <v>0</v>
      </c>
      <c r="AA30" s="110"/>
      <c r="AB30" s="48" t="s">
        <v>109</v>
      </c>
      <c r="AD30" s="50"/>
      <c r="AE30" s="50"/>
      <c r="AF30" s="50"/>
      <c r="AG30" s="13"/>
    </row>
    <row r="31" spans="1:33" s="62" customFormat="1" ht="59.25" customHeight="1" x14ac:dyDescent="0.25">
      <c r="A31" s="141"/>
      <c r="B31" s="141"/>
      <c r="C31" s="141"/>
      <c r="D31" s="51">
        <f>IFERROR(VLOOKUP($A$30,DATES!$C$17:$Z$31,2,FALSE),0)</f>
        <v>43252</v>
      </c>
      <c r="E31" s="51">
        <f>IFERROR(VLOOKUP($A$30,DATES!$C$17:$Z$31,3,FALSE),0)</f>
        <v>43255</v>
      </c>
      <c r="F31" s="51">
        <f>IFERROR(VLOOKUP($A$30,DATES!$C$17:$Z$31,4,FALSE),0)</f>
        <v>43256</v>
      </c>
      <c r="G31" s="51">
        <f>IFERROR(VLOOKUP($A$30,DATES!$C$17:$Z$31,5,FALSE),0)</f>
        <v>43257</v>
      </c>
      <c r="H31" s="51">
        <f>IFERROR(VLOOKUP($A$30,DATES!$C$17:$Z$31,6,FALSE),0)</f>
        <v>43258</v>
      </c>
      <c r="I31" s="51">
        <f>IFERROR(VLOOKUP($A$30,DATES!$C$17:$Z$31,7,FALSE),0)</f>
        <v>43259</v>
      </c>
      <c r="J31" s="51">
        <f>IFERROR(VLOOKUP($A$30,DATES!$C$17:$Z$31,8,FALSE),0)</f>
        <v>43262</v>
      </c>
      <c r="K31" s="51">
        <f>IFERROR(VLOOKUP($A$30,DATES!$C$17:$Z$31,9,FALSE),0)</f>
        <v>43263</v>
      </c>
      <c r="L31" s="51">
        <f>IFERROR(VLOOKUP($A$30,DATES!$C$17:$Z$31,10,FALSE),0)</f>
        <v>43264</v>
      </c>
      <c r="M31" s="51">
        <f>IFERROR(VLOOKUP($A$30,DATES!$C$17:$Z$31,11,FALSE),0)</f>
        <v>43265</v>
      </c>
      <c r="N31" s="51">
        <f>IFERROR(VLOOKUP($A$30,DATES!$C$17:$Z$31,12,FALSE),0)</f>
        <v>43266</v>
      </c>
      <c r="O31" s="51">
        <f>IFERROR(VLOOKUP($A$30,DATES!$C$17:$Z$31,13,FALSE),0)</f>
        <v>43269</v>
      </c>
      <c r="P31" s="51">
        <f>IFERROR(VLOOKUP($A$30,DATES!$C$17:$Z$31,14,FALSE),0)</f>
        <v>43270</v>
      </c>
      <c r="Q31" s="51">
        <f>IFERROR(VLOOKUP($A$30,DATES!$C$17:$Z$31,15,FALSE),0)</f>
        <v>43271</v>
      </c>
      <c r="R31" s="51">
        <f>IFERROR(VLOOKUP($A$30,DATES!$C$17:$Z$31,16,FALSE),0)</f>
        <v>43272</v>
      </c>
      <c r="S31" s="51">
        <f>IFERROR(VLOOKUP($A$30,DATES!$C$17:$Z$31,17,FALSE),0)</f>
        <v>43273</v>
      </c>
      <c r="T31" s="51">
        <f>IFERROR(VLOOKUP($A$30,DATES!$C$17:$Z$31,18,FALSE),0)</f>
        <v>43276</v>
      </c>
      <c r="U31" s="51">
        <f>IFERROR(VLOOKUP($A$30,DATES!$C$17:$Z$31,19,FALSE),0)</f>
        <v>43277</v>
      </c>
      <c r="V31" s="51">
        <f>IFERROR(VLOOKUP($A$30,DATES!$C$17:$Z$31,20,FALSE),0)</f>
        <v>43278</v>
      </c>
      <c r="W31" s="51">
        <f>IFERROR(VLOOKUP($A$30,DATES!$C$17:$Z$31,21,FALSE),0)</f>
        <v>43279</v>
      </c>
      <c r="X31" s="51">
        <f>IFERROR(VLOOKUP($A$30,DATES!$C$17:$Z$31,22,FALSE),0)</f>
        <v>43280</v>
      </c>
      <c r="Y31" s="51">
        <f>IFERROR(VLOOKUP($A$30,DATES!$C$17:$Z$31,23,FALSE),0)</f>
        <v>0</v>
      </c>
      <c r="Z31" s="51">
        <f>IFERROR(VLOOKUP($A$30,DATES!$C$17:$Z$31,24,FALSE),0)</f>
        <v>0</v>
      </c>
      <c r="AA31" s="112" t="s">
        <v>127</v>
      </c>
      <c r="AB31" s="52" t="s">
        <v>115</v>
      </c>
      <c r="AC31" s="60"/>
      <c r="AD31" s="60"/>
      <c r="AE31" s="60"/>
      <c r="AF31" s="60"/>
      <c r="AG31" s="61"/>
    </row>
    <row r="32" spans="1:33" ht="39.950000000000003" customHeight="1" x14ac:dyDescent="0.25">
      <c r="A32" s="116"/>
      <c r="B32" s="117" t="s">
        <v>110</v>
      </c>
      <c r="C32" s="118" t="s">
        <v>116</v>
      </c>
      <c r="D32" s="64"/>
      <c r="E32" s="64"/>
      <c r="F32" s="64"/>
      <c r="G32" s="64"/>
      <c r="H32" s="64"/>
      <c r="I32" s="124"/>
      <c r="J32" s="124"/>
      <c r="K32" s="124"/>
      <c r="L32" s="124"/>
      <c r="M32" s="124"/>
      <c r="N32" s="124"/>
      <c r="O32" s="124"/>
      <c r="P32" s="124"/>
      <c r="Q32" s="124"/>
      <c r="R32" s="124"/>
      <c r="S32" s="124"/>
      <c r="T32" s="124"/>
      <c r="U32" s="124"/>
      <c r="V32" s="124"/>
      <c r="W32" s="124"/>
      <c r="X32" s="124"/>
      <c r="Y32" s="64"/>
      <c r="Z32" s="64"/>
      <c r="AA32" s="113">
        <f>SUM(D32:Z32)</f>
        <v>0</v>
      </c>
      <c r="AB32" s="114">
        <f>SUM(AA32/60)</f>
        <v>0</v>
      </c>
      <c r="AD32" s="50"/>
      <c r="AE32" s="50"/>
      <c r="AF32" s="50"/>
    </row>
    <row r="33" spans="1:33" s="57" customFormat="1" ht="34.5" customHeight="1" x14ac:dyDescent="0.25">
      <c r="A33" s="142"/>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21"/>
      <c r="AB33" s="120" t="s">
        <v>112</v>
      </c>
      <c r="AG33" s="58"/>
    </row>
    <row r="34" spans="1:33" ht="39.950000000000003" customHeight="1" x14ac:dyDescent="0.2">
      <c r="A34" s="116"/>
      <c r="B34" s="117" t="s">
        <v>113</v>
      </c>
      <c r="C34" s="118" t="s">
        <v>114</v>
      </c>
      <c r="D34" s="64">
        <f>COUNTA(D32)</f>
        <v>0</v>
      </c>
      <c r="E34" s="64">
        <f t="shared" ref="E34:Y34" si="2">COUNTA(E32)</f>
        <v>0</v>
      </c>
      <c r="F34" s="64">
        <f t="shared" si="2"/>
        <v>0</v>
      </c>
      <c r="G34" s="64">
        <f t="shared" si="2"/>
        <v>0</v>
      </c>
      <c r="H34" s="64">
        <f t="shared" si="2"/>
        <v>0</v>
      </c>
      <c r="I34" s="124">
        <f t="shared" si="2"/>
        <v>0</v>
      </c>
      <c r="J34" s="124">
        <f t="shared" si="2"/>
        <v>0</v>
      </c>
      <c r="K34" s="124">
        <f t="shared" si="2"/>
        <v>0</v>
      </c>
      <c r="L34" s="124">
        <f t="shared" si="2"/>
        <v>0</v>
      </c>
      <c r="M34" s="124">
        <f t="shared" si="2"/>
        <v>0</v>
      </c>
      <c r="N34" s="124">
        <f t="shared" si="2"/>
        <v>0</v>
      </c>
      <c r="O34" s="124">
        <f t="shared" si="2"/>
        <v>0</v>
      </c>
      <c r="P34" s="124">
        <f t="shared" si="2"/>
        <v>0</v>
      </c>
      <c r="Q34" s="124">
        <f t="shared" si="2"/>
        <v>0</v>
      </c>
      <c r="R34" s="124">
        <f t="shared" si="2"/>
        <v>0</v>
      </c>
      <c r="S34" s="124">
        <f t="shared" si="2"/>
        <v>0</v>
      </c>
      <c r="T34" s="124">
        <f t="shared" si="2"/>
        <v>0</v>
      </c>
      <c r="U34" s="124">
        <f t="shared" si="2"/>
        <v>0</v>
      </c>
      <c r="V34" s="124">
        <f t="shared" si="2"/>
        <v>0</v>
      </c>
      <c r="W34" s="124">
        <f t="shared" si="2"/>
        <v>0</v>
      </c>
      <c r="X34" s="124">
        <f t="shared" si="2"/>
        <v>0</v>
      </c>
      <c r="Y34" s="64">
        <f t="shared" si="2"/>
        <v>0</v>
      </c>
      <c r="Z34" s="64"/>
      <c r="AA34" s="113">
        <f>SUM(D34:Z34)</f>
        <v>0</v>
      </c>
      <c r="AB34" s="115" t="str">
        <f>IFERROR(AA32/AA34,"")</f>
        <v/>
      </c>
      <c r="AD34" s="50"/>
      <c r="AE34" s="50"/>
      <c r="AF34" s="50"/>
    </row>
    <row r="35" spans="1:33" s="65" customFormat="1" ht="3" customHeight="1" x14ac:dyDescent="0.2">
      <c r="A35" s="140"/>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G35" s="13"/>
    </row>
    <row r="36" spans="1:33" s="71" customFormat="1" x14ac:dyDescent="0.25">
      <c r="A36" s="66"/>
      <c r="B36" s="66"/>
      <c r="C36" s="66"/>
      <c r="D36" s="67"/>
      <c r="E36" s="67"/>
      <c r="F36" s="67"/>
      <c r="G36" s="67"/>
      <c r="H36" s="67"/>
      <c r="I36" s="67"/>
      <c r="J36" s="67"/>
      <c r="K36" s="67"/>
      <c r="L36" s="67"/>
      <c r="M36" s="67"/>
      <c r="N36" s="67"/>
      <c r="O36" s="67"/>
      <c r="P36" s="67"/>
      <c r="Q36" s="68"/>
      <c r="R36" s="68"/>
      <c r="S36" s="68"/>
      <c r="T36" s="69"/>
      <c r="U36" s="70"/>
      <c r="V36" s="68"/>
      <c r="W36" s="68"/>
      <c r="X36" s="68"/>
      <c r="Y36" s="68"/>
      <c r="Z36" s="68"/>
      <c r="AA36" s="68"/>
      <c r="AB36" s="128" t="s">
        <v>129</v>
      </c>
    </row>
    <row r="37" spans="1:33" s="74" customFormat="1" ht="14.25" x14ac:dyDescent="0.25">
      <c r="A37" s="72"/>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3"/>
      <c r="AG37" s="50"/>
    </row>
    <row r="38" spans="1:33" s="75" customFormat="1" ht="36.75" customHeight="1" x14ac:dyDescent="0.2">
      <c r="A38" s="143" t="s">
        <v>117</v>
      </c>
      <c r="B38" s="143"/>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G38" s="76"/>
    </row>
    <row r="39" spans="1:33" ht="14.25" x14ac:dyDescent="0.2">
      <c r="C39" s="77"/>
      <c r="D39" s="78"/>
    </row>
    <row r="40" spans="1:33" s="83" customFormat="1" ht="20.25" x14ac:dyDescent="0.25">
      <c r="A40" s="79" t="s">
        <v>130</v>
      </c>
      <c r="B40" s="79"/>
      <c r="C40" s="80"/>
      <c r="D40" s="81"/>
      <c r="E40" s="81"/>
      <c r="F40" s="81"/>
      <c r="G40" s="81"/>
      <c r="H40" s="81"/>
      <c r="I40" s="81"/>
      <c r="J40" s="81"/>
      <c r="K40" s="81"/>
      <c r="L40" s="81"/>
      <c r="M40" s="81"/>
      <c r="N40" s="81"/>
      <c r="O40" s="81"/>
      <c r="P40" s="81"/>
      <c r="Q40" s="81"/>
      <c r="R40" s="81"/>
      <c r="S40" s="81"/>
      <c r="T40" s="81"/>
      <c r="U40" s="81"/>
      <c r="V40" s="81"/>
      <c r="W40" s="81"/>
      <c r="X40" s="81"/>
      <c r="Y40" s="81"/>
      <c r="Z40" s="81"/>
      <c r="AA40" s="81"/>
      <c r="AB40" s="82"/>
    </row>
    <row r="41" spans="1:33" s="63" customFormat="1" ht="3" customHeight="1" x14ac:dyDescent="0.3">
      <c r="A41" s="84"/>
      <c r="B41" s="84"/>
      <c r="C41" s="85"/>
      <c r="D41" s="84"/>
      <c r="E41" s="84"/>
      <c r="F41" s="84"/>
      <c r="G41" s="84"/>
      <c r="H41" s="84"/>
      <c r="I41" s="84"/>
      <c r="J41" s="84"/>
      <c r="K41" s="84"/>
      <c r="L41" s="84"/>
      <c r="M41" s="84"/>
      <c r="N41" s="84"/>
      <c r="O41" s="84"/>
      <c r="P41" s="84"/>
      <c r="Q41" s="84"/>
      <c r="R41" s="84"/>
      <c r="S41" s="84"/>
      <c r="T41" s="84"/>
      <c r="U41" s="84"/>
      <c r="V41" s="84"/>
      <c r="W41" s="84"/>
      <c r="X41" s="84"/>
      <c r="Y41" s="84"/>
      <c r="Z41" s="84"/>
      <c r="AA41" s="84"/>
      <c r="AB41" s="45"/>
    </row>
    <row r="42" spans="1:33" s="63" customFormat="1" ht="30" customHeight="1" x14ac:dyDescent="0.3">
      <c r="A42" s="86" t="s">
        <v>131</v>
      </c>
      <c r="B42" s="87"/>
      <c r="C42" s="88" t="s">
        <v>132</v>
      </c>
      <c r="D42" s="84"/>
      <c r="E42" s="84"/>
      <c r="F42" s="84"/>
      <c r="G42" s="84"/>
      <c r="H42" s="84"/>
      <c r="I42" s="84"/>
      <c r="J42" s="84"/>
      <c r="K42" s="84"/>
      <c r="L42" s="84"/>
      <c r="M42" s="84"/>
      <c r="N42" s="84"/>
      <c r="O42" s="84"/>
      <c r="P42" s="84"/>
      <c r="Q42" s="84"/>
      <c r="R42" s="84"/>
      <c r="S42" s="84"/>
      <c r="T42" s="84"/>
      <c r="U42" s="84"/>
      <c r="V42" s="84"/>
      <c r="W42" s="84"/>
      <c r="X42" s="84"/>
      <c r="Y42" s="84"/>
      <c r="Z42" s="84"/>
      <c r="AA42" s="84"/>
      <c r="AB42" s="45"/>
    </row>
    <row r="43" spans="1:33" s="63" customFormat="1" ht="30" customHeight="1" x14ac:dyDescent="0.3">
      <c r="A43" s="86" t="s">
        <v>133</v>
      </c>
      <c r="B43" s="87"/>
      <c r="C43" s="88" t="s">
        <v>134</v>
      </c>
      <c r="D43" s="84"/>
      <c r="E43" s="84"/>
      <c r="F43" s="84"/>
      <c r="G43" s="84"/>
      <c r="H43" s="84"/>
      <c r="I43" s="84"/>
      <c r="J43" s="84"/>
      <c r="K43" s="84"/>
      <c r="L43" s="84"/>
      <c r="M43" s="84"/>
      <c r="N43" s="84"/>
      <c r="O43" s="84"/>
      <c r="P43" s="84"/>
      <c r="Q43" s="84"/>
      <c r="R43" s="84"/>
      <c r="S43" s="84"/>
      <c r="T43" s="84"/>
      <c r="U43" s="84"/>
      <c r="V43" s="84"/>
      <c r="W43" s="84"/>
      <c r="X43" s="84"/>
      <c r="Y43" s="84"/>
      <c r="Z43" s="84"/>
      <c r="AA43" s="84"/>
      <c r="AB43" s="45"/>
    </row>
    <row r="44" spans="1:33" s="65" customFormat="1" ht="30" customHeight="1" x14ac:dyDescent="0.25">
      <c r="A44" s="86"/>
      <c r="B44" s="87"/>
      <c r="C44" s="88"/>
      <c r="D44" s="131" t="s">
        <v>52</v>
      </c>
      <c r="E44" s="130"/>
      <c r="F44" s="130"/>
      <c r="G44" s="130"/>
      <c r="H44" s="131" t="s">
        <v>150</v>
      </c>
      <c r="I44" s="130"/>
      <c r="J44" s="130"/>
      <c r="K44" s="130"/>
      <c r="L44" s="131" t="s">
        <v>149</v>
      </c>
      <c r="M44" s="130"/>
      <c r="N44" s="130"/>
      <c r="O44" s="130"/>
      <c r="P44" s="130"/>
      <c r="Q44" s="130"/>
      <c r="R44" s="89"/>
      <c r="S44" s="89"/>
      <c r="T44" s="89"/>
      <c r="U44" s="89"/>
      <c r="V44" s="89"/>
      <c r="W44" s="89"/>
      <c r="X44" s="89"/>
      <c r="Y44" s="90"/>
      <c r="Z44" s="90"/>
      <c r="AA44" s="90"/>
      <c r="AB44" s="91"/>
    </row>
    <row r="45" spans="1:33" s="65" customFormat="1" ht="30" customHeight="1" x14ac:dyDescent="0.25">
      <c r="A45" s="86"/>
      <c r="B45" s="87"/>
      <c r="C45" s="88"/>
      <c r="D45" s="131" t="s">
        <v>135</v>
      </c>
      <c r="E45" s="130"/>
      <c r="F45" s="130"/>
      <c r="G45" s="130"/>
      <c r="H45" s="131" t="s">
        <v>138</v>
      </c>
      <c r="I45" s="130"/>
      <c r="J45" s="130"/>
      <c r="K45" s="130"/>
      <c r="L45" s="131" t="s">
        <v>141</v>
      </c>
      <c r="M45" s="130"/>
      <c r="N45" s="130"/>
      <c r="O45" s="130"/>
      <c r="P45" s="130"/>
      <c r="Q45" s="130"/>
      <c r="R45" s="89"/>
      <c r="S45" s="89"/>
      <c r="T45" s="89"/>
      <c r="U45" s="89"/>
      <c r="V45" s="89"/>
      <c r="W45" s="89"/>
      <c r="X45" s="89"/>
      <c r="Y45" s="90"/>
      <c r="Z45" s="90"/>
      <c r="AA45" s="90"/>
      <c r="AB45" s="91"/>
    </row>
    <row r="46" spans="1:33" s="65" customFormat="1" ht="30" customHeight="1" x14ac:dyDescent="0.25">
      <c r="A46" s="86"/>
      <c r="B46" s="87"/>
      <c r="C46" s="88"/>
      <c r="D46" s="131" t="s">
        <v>136</v>
      </c>
      <c r="E46" s="130"/>
      <c r="F46" s="130"/>
      <c r="G46" s="130"/>
      <c r="H46" s="131" t="s">
        <v>139</v>
      </c>
      <c r="I46" s="130"/>
      <c r="J46" s="130"/>
      <c r="K46" s="130"/>
      <c r="L46" s="131" t="s">
        <v>142</v>
      </c>
      <c r="M46" s="130"/>
      <c r="N46" s="130"/>
      <c r="O46" s="130"/>
      <c r="P46" s="130"/>
      <c r="Q46" s="130"/>
      <c r="R46" s="89"/>
      <c r="S46" s="89"/>
      <c r="T46" s="89"/>
      <c r="U46" s="89"/>
      <c r="V46" s="89"/>
      <c r="W46" s="89"/>
      <c r="X46" s="89"/>
      <c r="Y46" s="90"/>
      <c r="Z46" s="90"/>
      <c r="AA46" s="90"/>
      <c r="AB46" s="91"/>
    </row>
    <row r="47" spans="1:33" s="65" customFormat="1" ht="30" customHeight="1" x14ac:dyDescent="0.25">
      <c r="A47" s="86"/>
      <c r="B47" s="87"/>
      <c r="C47" s="129"/>
      <c r="D47" s="135" t="s">
        <v>137</v>
      </c>
      <c r="E47" s="133"/>
      <c r="F47" s="133"/>
      <c r="G47" s="133"/>
      <c r="H47" s="134" t="s">
        <v>140</v>
      </c>
      <c r="I47" s="133"/>
      <c r="J47" s="133"/>
      <c r="K47" s="133"/>
      <c r="L47" s="134" t="s">
        <v>143</v>
      </c>
      <c r="M47" s="132"/>
      <c r="N47" s="132"/>
      <c r="O47" s="132"/>
      <c r="P47" s="132"/>
      <c r="Q47" s="130"/>
      <c r="R47" s="89"/>
      <c r="S47" s="89"/>
      <c r="T47" s="89"/>
      <c r="U47" s="89"/>
      <c r="V47" s="89"/>
      <c r="W47" s="89"/>
      <c r="X47" s="89"/>
      <c r="Y47" s="90"/>
      <c r="Z47" s="90"/>
      <c r="AA47" s="90"/>
      <c r="AB47" s="91"/>
    </row>
    <row r="48" spans="1:33" s="65" customFormat="1" ht="30" customHeight="1" x14ac:dyDescent="0.25">
      <c r="A48" s="86" t="s">
        <v>144</v>
      </c>
      <c r="B48" s="87"/>
      <c r="C48" s="88" t="s">
        <v>153</v>
      </c>
      <c r="D48" s="89"/>
      <c r="E48" s="89"/>
      <c r="F48" s="89"/>
      <c r="G48" s="89"/>
      <c r="H48" s="89"/>
      <c r="I48" s="89"/>
      <c r="J48" s="89"/>
      <c r="K48" s="89"/>
      <c r="L48" s="89"/>
      <c r="M48" s="89"/>
      <c r="N48" s="89"/>
      <c r="O48" s="89"/>
      <c r="P48" s="89"/>
      <c r="Q48" s="89"/>
      <c r="R48" s="89"/>
      <c r="S48" s="89"/>
      <c r="T48" s="89"/>
      <c r="U48" s="89"/>
      <c r="V48" s="89"/>
      <c r="W48" s="89"/>
      <c r="X48" s="89"/>
      <c r="Y48" s="90"/>
      <c r="Z48" s="90"/>
      <c r="AA48" s="90"/>
      <c r="AB48" s="91"/>
    </row>
    <row r="49" spans="1:29" s="65" customFormat="1" ht="30" customHeight="1" x14ac:dyDescent="0.25">
      <c r="A49" s="86"/>
      <c r="B49" s="87"/>
      <c r="C49" s="92" t="s">
        <v>145</v>
      </c>
      <c r="D49" s="89"/>
      <c r="E49" s="89"/>
      <c r="F49" s="89"/>
      <c r="G49" s="89"/>
      <c r="H49" s="89"/>
      <c r="I49" s="89"/>
      <c r="J49" s="89"/>
      <c r="K49" s="89"/>
      <c r="L49" s="89"/>
      <c r="M49" s="89"/>
      <c r="N49" s="89"/>
      <c r="O49" s="89"/>
      <c r="P49" s="89"/>
      <c r="Q49" s="89"/>
      <c r="R49" s="89"/>
      <c r="S49" s="89"/>
      <c r="T49" s="89"/>
      <c r="U49" s="89"/>
      <c r="V49" s="89"/>
      <c r="W49" s="89"/>
      <c r="X49" s="89"/>
      <c r="Y49" s="90"/>
      <c r="Z49" s="90"/>
      <c r="AA49" s="90"/>
      <c r="AB49" s="91"/>
    </row>
    <row r="50" spans="1:29" s="65" customFormat="1" ht="30" customHeight="1" x14ac:dyDescent="0.25">
      <c r="A50" s="93" t="s">
        <v>146</v>
      </c>
      <c r="B50" s="94"/>
      <c r="C50" s="88" t="s">
        <v>147</v>
      </c>
      <c r="N50" s="89"/>
      <c r="O50" s="89"/>
      <c r="P50" s="89"/>
      <c r="Q50" s="89"/>
      <c r="R50" s="89"/>
      <c r="S50" s="89"/>
      <c r="T50" s="89"/>
      <c r="U50" s="89"/>
      <c r="V50" s="89"/>
      <c r="W50" s="89"/>
      <c r="X50" s="89"/>
      <c r="Y50" s="90"/>
      <c r="Z50" s="90"/>
      <c r="AA50" s="90"/>
      <c r="AB50" s="91"/>
    </row>
    <row r="51" spans="1:29" s="65" customFormat="1" ht="30" customHeight="1" x14ac:dyDescent="0.25">
      <c r="A51" s="123"/>
      <c r="B51" s="123"/>
      <c r="C51" s="138" t="s">
        <v>152</v>
      </c>
      <c r="D51" s="89"/>
      <c r="E51" s="89"/>
      <c r="F51" s="89"/>
      <c r="G51" s="89"/>
      <c r="H51" s="89"/>
      <c r="I51" s="89"/>
      <c r="J51" s="89"/>
      <c r="K51" s="89"/>
      <c r="L51" s="89"/>
      <c r="M51" s="89"/>
      <c r="N51" s="89"/>
      <c r="O51" s="89"/>
      <c r="P51" s="89"/>
      <c r="Q51" s="89"/>
      <c r="R51" s="89"/>
      <c r="S51" s="89"/>
      <c r="T51" s="89"/>
      <c r="U51" s="89"/>
      <c r="V51" s="89"/>
      <c r="W51" s="89"/>
      <c r="X51" s="89"/>
      <c r="Y51" s="90"/>
      <c r="Z51" s="90"/>
      <c r="AA51" s="90"/>
      <c r="AB51" s="91"/>
    </row>
    <row r="52" spans="1:29" s="65" customFormat="1" ht="30" customHeight="1" x14ac:dyDescent="0.25">
      <c r="A52" s="136" t="s">
        <v>148</v>
      </c>
      <c r="B52" s="123"/>
      <c r="C52" s="137" t="s">
        <v>151</v>
      </c>
      <c r="D52" s="89"/>
      <c r="E52" s="89"/>
      <c r="F52" s="89"/>
      <c r="G52" s="89"/>
      <c r="H52" s="89"/>
      <c r="I52" s="89"/>
      <c r="J52" s="89"/>
      <c r="K52" s="89"/>
      <c r="L52" s="89"/>
      <c r="M52" s="89"/>
      <c r="N52" s="89"/>
      <c r="O52" s="89"/>
      <c r="P52" s="89"/>
      <c r="Q52" s="89"/>
      <c r="R52" s="89"/>
      <c r="S52" s="89"/>
      <c r="T52" s="89"/>
      <c r="U52" s="89"/>
      <c r="V52" s="89"/>
      <c r="W52" s="89"/>
      <c r="X52" s="89"/>
      <c r="Y52" s="90"/>
      <c r="Z52" s="90"/>
      <c r="AA52" s="90"/>
      <c r="AB52" s="91"/>
    </row>
    <row r="53" spans="1:29" s="65" customFormat="1" ht="47.25" customHeight="1" x14ac:dyDescent="0.25">
      <c r="A53" s="93"/>
      <c r="B53" s="94"/>
      <c r="C53" s="144"/>
      <c r="D53" s="144"/>
      <c r="E53" s="144"/>
      <c r="F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95"/>
    </row>
    <row r="54" spans="1:29" s="65" customFormat="1" ht="30" customHeight="1" x14ac:dyDescent="0.25">
      <c r="A54" s="93"/>
      <c r="B54" s="94"/>
      <c r="C54" s="96"/>
      <c r="D54" s="97"/>
      <c r="E54" s="97"/>
      <c r="F54" s="97"/>
      <c r="G54" s="97"/>
      <c r="H54" s="97"/>
      <c r="I54" s="97"/>
      <c r="J54" s="97"/>
      <c r="K54" s="97"/>
      <c r="L54" s="97"/>
      <c r="M54" s="97"/>
      <c r="N54" s="97"/>
      <c r="O54" s="97"/>
      <c r="P54" s="97"/>
      <c r="Q54" s="97"/>
      <c r="R54" s="97"/>
      <c r="S54" s="97"/>
      <c r="T54" s="97"/>
      <c r="U54" s="97"/>
      <c r="V54" s="97"/>
      <c r="W54" s="97"/>
      <c r="X54" s="97"/>
      <c r="Y54" s="90"/>
      <c r="Z54" s="98"/>
      <c r="AA54" s="98"/>
      <c r="AB54" s="91"/>
    </row>
    <row r="55" spans="1:29" s="65" customFormat="1" ht="33" customHeight="1" x14ac:dyDescent="0.25">
      <c r="A55" s="93"/>
      <c r="B55" s="99"/>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row>
    <row r="56" spans="1:29" s="65" customFormat="1" ht="29.25" customHeight="1" x14ac:dyDescent="0.25">
      <c r="A56" s="93"/>
      <c r="B56" s="99"/>
      <c r="C56" s="100"/>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6"/>
      <c r="AB56" s="101"/>
    </row>
    <row r="57" spans="1:29" s="65" customFormat="1" ht="48" customHeight="1" x14ac:dyDescent="0.25">
      <c r="A57" s="93"/>
      <c r="B57" s="94"/>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row>
    <row r="58" spans="1:29" s="65" customFormat="1" ht="30" customHeight="1" x14ac:dyDescent="0.4">
      <c r="A58" s="93"/>
      <c r="B58" s="102"/>
      <c r="C58" s="88"/>
      <c r="D58" s="89"/>
      <c r="E58" s="89"/>
      <c r="F58" s="89"/>
      <c r="G58" s="89"/>
      <c r="H58" s="89"/>
      <c r="I58" s="89"/>
      <c r="J58" s="89"/>
      <c r="K58" s="89"/>
      <c r="L58" s="89"/>
      <c r="M58" s="89"/>
      <c r="N58" s="89"/>
      <c r="O58" s="89"/>
      <c r="P58" s="89"/>
      <c r="Q58" s="89"/>
      <c r="R58" s="89"/>
      <c r="S58" s="89"/>
      <c r="T58" s="89"/>
      <c r="U58" s="89"/>
      <c r="V58" s="89"/>
      <c r="W58" s="89"/>
      <c r="X58" s="89"/>
      <c r="Y58" s="89"/>
      <c r="AB58" s="103"/>
    </row>
    <row r="59" spans="1:29" s="65" customFormat="1" ht="18.75" x14ac:dyDescent="0.25">
      <c r="A59" s="94"/>
      <c r="B59" s="94"/>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row>
    <row r="60" spans="1:29" ht="20.25" x14ac:dyDescent="0.3">
      <c r="A60" s="104"/>
      <c r="B60" s="104"/>
      <c r="C60" s="105"/>
      <c r="D60" s="84"/>
      <c r="E60" s="84"/>
      <c r="F60" s="84"/>
      <c r="G60" s="84"/>
      <c r="H60" s="84"/>
      <c r="I60" s="84"/>
      <c r="J60" s="84"/>
      <c r="K60" s="84"/>
      <c r="L60" s="84"/>
      <c r="M60" s="84"/>
      <c r="N60" s="84"/>
      <c r="O60" s="84"/>
      <c r="P60" s="84"/>
      <c r="Q60" s="84"/>
      <c r="R60" s="84"/>
      <c r="S60" s="84"/>
      <c r="T60" s="84"/>
      <c r="U60" s="84"/>
      <c r="V60" s="84"/>
      <c r="W60" s="84"/>
      <c r="X60" s="84"/>
      <c r="Y60" s="84"/>
      <c r="Z60" s="84"/>
      <c r="AA60" s="84"/>
    </row>
    <row r="61" spans="1:29" ht="20.25" x14ac:dyDescent="0.3">
      <c r="A61" s="84"/>
      <c r="B61" s="84"/>
      <c r="C61" s="105"/>
      <c r="D61" s="84"/>
      <c r="E61" s="84"/>
      <c r="F61" s="84"/>
      <c r="G61" s="84"/>
      <c r="H61" s="84"/>
      <c r="I61" s="84"/>
      <c r="J61" s="84"/>
      <c r="K61" s="84"/>
      <c r="L61" s="84"/>
      <c r="M61" s="84"/>
      <c r="N61" s="84"/>
      <c r="O61" s="84"/>
      <c r="P61" s="84"/>
      <c r="Q61" s="84"/>
      <c r="R61" s="84"/>
      <c r="S61" s="84"/>
      <c r="T61" s="84"/>
      <c r="U61" s="84"/>
      <c r="V61" s="84"/>
      <c r="W61" s="84"/>
      <c r="X61" s="84"/>
      <c r="Y61" s="84"/>
      <c r="Z61" s="84"/>
      <c r="AA61" s="84"/>
    </row>
    <row r="62" spans="1:29" ht="20.25" x14ac:dyDescent="0.3">
      <c r="A62" s="84"/>
      <c r="B62" s="84"/>
      <c r="C62" s="105"/>
      <c r="D62" s="84"/>
      <c r="E62" s="84"/>
      <c r="F62" s="84"/>
      <c r="G62" s="84"/>
      <c r="H62" s="84"/>
      <c r="I62" s="84"/>
      <c r="J62" s="84"/>
      <c r="K62" s="84"/>
      <c r="L62" s="84"/>
      <c r="M62" s="84"/>
      <c r="N62" s="84"/>
      <c r="O62" s="84"/>
      <c r="P62" s="84"/>
      <c r="Q62" s="84"/>
      <c r="R62" s="84"/>
      <c r="S62" s="84"/>
      <c r="T62" s="84"/>
      <c r="U62" s="84"/>
      <c r="V62" s="84"/>
      <c r="W62" s="84"/>
      <c r="X62" s="84"/>
      <c r="Y62" s="84"/>
      <c r="Z62" s="84"/>
      <c r="AA62" s="84"/>
    </row>
  </sheetData>
  <mergeCells count="31">
    <mergeCell ref="X5:AB6"/>
    <mergeCell ref="I1:O1"/>
    <mergeCell ref="Q1:S1"/>
    <mergeCell ref="B4:H4"/>
    <mergeCell ref="X3:AB3"/>
    <mergeCell ref="X4:AB4"/>
    <mergeCell ref="D9:J9"/>
    <mergeCell ref="L9:R9"/>
    <mergeCell ref="T9:AB9"/>
    <mergeCell ref="D10:J10"/>
    <mergeCell ref="L10:R10"/>
    <mergeCell ref="T10:AB10"/>
    <mergeCell ref="A14:C14"/>
    <mergeCell ref="D14:AB14"/>
    <mergeCell ref="A15:AB15"/>
    <mergeCell ref="A16:AB16"/>
    <mergeCell ref="A17:C18"/>
    <mergeCell ref="A20:Z20"/>
    <mergeCell ref="A23:AB23"/>
    <mergeCell ref="A24:C25"/>
    <mergeCell ref="A27:Z27"/>
    <mergeCell ref="A22:AB22"/>
    <mergeCell ref="C59:AB59"/>
    <mergeCell ref="A29:AB29"/>
    <mergeCell ref="A30:C31"/>
    <mergeCell ref="A33:Z33"/>
    <mergeCell ref="A35:AB35"/>
    <mergeCell ref="A38:AB38"/>
    <mergeCell ref="C53:AB53"/>
    <mergeCell ref="C55:AB55"/>
    <mergeCell ref="C57:AB57"/>
  </mergeCells>
  <conditionalFormatting sqref="D19:Z19">
    <cfRule type="cellIs" dxfId="21" priority="46" operator="greaterThan">
      <formula>0</formula>
    </cfRule>
  </conditionalFormatting>
  <conditionalFormatting sqref="D17:AA17">
    <cfRule type="cellIs" dxfId="20" priority="45" operator="equal">
      <formula>0</formula>
    </cfRule>
  </conditionalFormatting>
  <conditionalFormatting sqref="D18:Z18">
    <cfRule type="cellIs" dxfId="19" priority="44" operator="equal">
      <formula>0</formula>
    </cfRule>
  </conditionalFormatting>
  <conditionalFormatting sqref="D21:Z21">
    <cfRule type="cellIs" dxfId="18" priority="40" operator="equal">
      <formula>0</formula>
    </cfRule>
    <cfRule type="cellIs" dxfId="17" priority="42" operator="greaterThan">
      <formula>0</formula>
    </cfRule>
  </conditionalFormatting>
  <conditionalFormatting sqref="D28:Z28">
    <cfRule type="cellIs" dxfId="16" priority="38" operator="equal">
      <formula>0</formula>
    </cfRule>
    <cfRule type="cellIs" dxfId="15" priority="39" operator="greaterThan">
      <formula>0</formula>
    </cfRule>
  </conditionalFormatting>
  <conditionalFormatting sqref="D32:Z32">
    <cfRule type="cellIs" dxfId="14" priority="37" operator="greaterThan">
      <formula>0</formula>
    </cfRule>
  </conditionalFormatting>
  <conditionalFormatting sqref="D34:Z34">
    <cfRule type="cellIs" dxfId="13" priority="35" operator="equal">
      <formula>0</formula>
    </cfRule>
    <cfRule type="cellIs" dxfId="12" priority="36" operator="greaterThan">
      <formula>0</formula>
    </cfRule>
  </conditionalFormatting>
  <conditionalFormatting sqref="D26:Z26">
    <cfRule type="cellIs" dxfId="11" priority="23" operator="greaterThan">
      <formula>0</formula>
    </cfRule>
  </conditionalFormatting>
  <conditionalFormatting sqref="D24:AA24">
    <cfRule type="cellIs" dxfId="10" priority="13" operator="equal">
      <formula>0</formula>
    </cfRule>
  </conditionalFormatting>
  <conditionalFormatting sqref="D25:Z25">
    <cfRule type="cellIs" dxfId="9" priority="12" operator="equal">
      <formula>0</formula>
    </cfRule>
  </conditionalFormatting>
  <conditionalFormatting sqref="D30:AA30">
    <cfRule type="cellIs" dxfId="8" priority="11" operator="equal">
      <formula>0</formula>
    </cfRule>
  </conditionalFormatting>
  <conditionalFormatting sqref="D31:Z31">
    <cfRule type="cellIs" dxfId="7" priority="10" operator="equal">
      <formula>0</formula>
    </cfRule>
  </conditionalFormatting>
  <conditionalFormatting sqref="AA18">
    <cfRule type="cellIs" dxfId="6" priority="7" operator="equal">
      <formula>0</formula>
    </cfRule>
  </conditionalFormatting>
  <conditionalFormatting sqref="AA25">
    <cfRule type="cellIs" dxfId="5" priority="6" operator="equal">
      <formula>0</formula>
    </cfRule>
  </conditionalFormatting>
  <conditionalFormatting sqref="AA31">
    <cfRule type="cellIs" dxfId="4" priority="5" operator="equal">
      <formula>0</formula>
    </cfRule>
  </conditionalFormatting>
  <conditionalFormatting sqref="AB19">
    <cfRule type="cellIs" dxfId="3" priority="4" operator="equal">
      <formula>0</formula>
    </cfRule>
  </conditionalFormatting>
  <conditionalFormatting sqref="AB32 AB26">
    <cfRule type="cellIs" dxfId="2" priority="3" operator="equal">
      <formula>0</formula>
    </cfRule>
  </conditionalFormatting>
  <conditionalFormatting sqref="AB34">
    <cfRule type="cellIs" dxfId="1" priority="2" operator="equal">
      <formula>0</formula>
    </cfRule>
  </conditionalFormatting>
  <conditionalFormatting sqref="AB21 AB28">
    <cfRule type="cellIs" dxfId="0" priority="1" operator="equal">
      <formula>0</formula>
    </cfRule>
  </conditionalFormatting>
  <dataValidations count="4">
    <dataValidation type="list" allowBlank="1" showInputMessage="1" showErrorMessage="1" sqref="P1:Q1" xr:uid="{00000000-0002-0000-0000-000000000000}">
      <formula1>QTR</formula1>
    </dataValidation>
    <dataValidation type="list" allowBlank="1" showInputMessage="1" showErrorMessage="1" sqref="A24:C25 A30:C31 A17" xr:uid="{00000000-0002-0000-0000-000001000000}">
      <formula1>Choose_Month</formula1>
    </dataValidation>
    <dataValidation type="list" allowBlank="1" showInputMessage="1" showErrorMessage="1" sqref="I1" xr:uid="{00000000-0002-0000-0000-000002000000}">
      <formula1>Choose_County</formula1>
    </dataValidation>
    <dataValidation type="list" allowBlank="1" showInputMessage="1" showErrorMessage="1" sqref="L9:R10 T9:AB10 D9:J10" xr:uid="{00000000-0002-0000-0000-000003000000}">
      <formula1>CURRI</formula1>
    </dataValidation>
  </dataValidations>
  <pageMargins left="0.25" right="0.25" top="0.25" bottom="0" header="0.3" footer="0"/>
  <pageSetup scale="53" fitToHeight="0" orientation="landscape" verticalDpi="1200" r:id="rId1"/>
  <headerFooter>
    <oddFooter>&amp;L&amp;A&amp;C&amp;6&amp;Z&amp;F&amp;R&amp;"-,Italic"&amp;8&amp;KFF0000Revised &amp;D</oddFooter>
  </headerFooter>
  <rowBreaks count="1" manualBreakCount="1">
    <brk id="38"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8"/>
  <sheetViews>
    <sheetView topLeftCell="A10" workbookViewId="0">
      <selection activeCell="O27" sqref="O27"/>
    </sheetView>
  </sheetViews>
  <sheetFormatPr defaultRowHeight="15" x14ac:dyDescent="0.25"/>
  <cols>
    <col min="2" max="2" width="9.140625" style="7"/>
    <col min="6" max="6" width="13.7109375" bestFit="1" customWidth="1"/>
  </cols>
  <sheetData>
    <row r="1" spans="1:14" ht="21" x14ac:dyDescent="0.35">
      <c r="A1" s="1"/>
      <c r="B1" s="2" t="s">
        <v>0</v>
      </c>
      <c r="J1" s="3" t="s">
        <v>1</v>
      </c>
      <c r="K1" s="4"/>
    </row>
    <row r="2" spans="1:14" ht="21" x14ac:dyDescent="0.35">
      <c r="A2" s="1"/>
      <c r="B2" s="2" t="s">
        <v>2</v>
      </c>
      <c r="J2" s="5" t="s">
        <v>3</v>
      </c>
      <c r="K2" s="4"/>
    </row>
    <row r="3" spans="1:14" ht="21" x14ac:dyDescent="0.35">
      <c r="A3" s="1"/>
      <c r="B3" s="2" t="s">
        <v>4</v>
      </c>
      <c r="J3" s="5" t="s">
        <v>5</v>
      </c>
      <c r="K3" s="4"/>
    </row>
    <row r="4" spans="1:14" ht="21" x14ac:dyDescent="0.35">
      <c r="A4" s="1"/>
      <c r="B4" s="6"/>
      <c r="J4" s="5" t="s">
        <v>6</v>
      </c>
      <c r="K4" s="4"/>
    </row>
    <row r="5" spans="1:14" ht="21" x14ac:dyDescent="0.35">
      <c r="A5" s="1"/>
      <c r="B5" s="6"/>
      <c r="J5" s="5" t="s">
        <v>7</v>
      </c>
      <c r="K5" s="4"/>
      <c r="M5" s="4"/>
    </row>
    <row r="6" spans="1:14" ht="21" x14ac:dyDescent="0.35">
      <c r="A6" s="1"/>
      <c r="B6" s="6"/>
      <c r="J6" s="5" t="s">
        <v>8</v>
      </c>
      <c r="K6" s="4"/>
      <c r="M6" s="4"/>
    </row>
    <row r="7" spans="1:14" ht="21" x14ac:dyDescent="0.35">
      <c r="A7" s="1"/>
      <c r="B7" s="6"/>
      <c r="J7" s="5" t="s">
        <v>9</v>
      </c>
      <c r="K7" s="4"/>
      <c r="M7" s="4"/>
    </row>
    <row r="8" spans="1:14" ht="21" x14ac:dyDescent="0.35">
      <c r="A8" s="1"/>
      <c r="B8" s="6"/>
      <c r="J8" s="5" t="s">
        <v>10</v>
      </c>
      <c r="K8" s="4"/>
      <c r="M8" s="4"/>
    </row>
    <row r="9" spans="1:14" ht="21" x14ac:dyDescent="0.35">
      <c r="A9" s="1"/>
      <c r="B9" s="6"/>
      <c r="J9" s="5" t="s">
        <v>11</v>
      </c>
      <c r="K9" s="4"/>
      <c r="M9" s="4"/>
    </row>
    <row r="10" spans="1:14" ht="21" x14ac:dyDescent="0.35">
      <c r="A10" s="1"/>
      <c r="B10" s="6"/>
      <c r="J10" s="5" t="s">
        <v>12</v>
      </c>
      <c r="K10" s="4"/>
      <c r="M10" s="4"/>
    </row>
    <row r="11" spans="1:14" ht="21" x14ac:dyDescent="0.35">
      <c r="A11" s="1"/>
      <c r="B11" s="6"/>
      <c r="D11" t="s">
        <v>13</v>
      </c>
      <c r="F11" t="s">
        <v>14</v>
      </c>
      <c r="J11" s="5" t="s">
        <v>15</v>
      </c>
      <c r="K11" s="4"/>
      <c r="M11" s="4"/>
    </row>
    <row r="12" spans="1:14" ht="21" x14ac:dyDescent="0.35">
      <c r="A12" s="1"/>
      <c r="B12" s="6"/>
      <c r="D12" t="s">
        <v>16</v>
      </c>
      <c r="F12" t="s">
        <v>17</v>
      </c>
      <c r="J12" s="5" t="s">
        <v>18</v>
      </c>
      <c r="K12" s="4"/>
      <c r="M12" s="4"/>
    </row>
    <row r="13" spans="1:14" ht="21" x14ac:dyDescent="0.35">
      <c r="A13" s="1"/>
      <c r="D13" t="s">
        <v>19</v>
      </c>
      <c r="F13" t="s">
        <v>20</v>
      </c>
      <c r="J13" s="5" t="s">
        <v>21</v>
      </c>
      <c r="K13" s="4"/>
      <c r="M13" s="4"/>
    </row>
    <row r="14" spans="1:14" ht="21" x14ac:dyDescent="0.35">
      <c r="A14" s="1"/>
      <c r="B14" s="8"/>
      <c r="D14" t="s">
        <v>22</v>
      </c>
      <c r="F14" t="s">
        <v>23</v>
      </c>
      <c r="J14" s="5" t="s">
        <v>24</v>
      </c>
      <c r="K14" s="4"/>
      <c r="M14" s="4"/>
    </row>
    <row r="15" spans="1:14" ht="21" x14ac:dyDescent="0.35">
      <c r="A15" s="1"/>
      <c r="B15" s="8"/>
      <c r="D15" t="s">
        <v>25</v>
      </c>
      <c r="F15" s="9" t="s">
        <v>26</v>
      </c>
      <c r="J15" s="5" t="s">
        <v>27</v>
      </c>
      <c r="K15" s="4"/>
      <c r="L15" s="5"/>
      <c r="M15" s="4"/>
    </row>
    <row r="16" spans="1:14" ht="21" x14ac:dyDescent="0.35">
      <c r="A16" s="1"/>
      <c r="B16" s="8" t="s">
        <v>28</v>
      </c>
      <c r="D16" t="s">
        <v>29</v>
      </c>
      <c r="J16" s="5" t="s">
        <v>30</v>
      </c>
      <c r="K16" s="4"/>
      <c r="L16" s="5"/>
      <c r="M16" s="4"/>
      <c r="N16" s="5"/>
    </row>
    <row r="17" spans="1:14" ht="21" x14ac:dyDescent="0.35">
      <c r="A17" s="1"/>
      <c r="B17" s="10" t="s">
        <v>31</v>
      </c>
      <c r="D17" t="s">
        <v>32</v>
      </c>
      <c r="J17" s="5" t="s">
        <v>33</v>
      </c>
      <c r="K17" s="4"/>
      <c r="L17" s="5"/>
      <c r="M17" s="4"/>
      <c r="N17" s="5"/>
    </row>
    <row r="18" spans="1:14" ht="21" x14ac:dyDescent="0.35">
      <c r="A18" s="1"/>
      <c r="B18" s="10" t="s">
        <v>34</v>
      </c>
      <c r="D18" t="s">
        <v>35</v>
      </c>
      <c r="J18" s="5" t="s">
        <v>36</v>
      </c>
      <c r="K18" s="4"/>
      <c r="L18" s="5"/>
      <c r="M18" s="4"/>
      <c r="N18" s="5"/>
    </row>
    <row r="19" spans="1:14" ht="21" x14ac:dyDescent="0.35">
      <c r="A19" s="1"/>
      <c r="B19" s="10" t="s">
        <v>37</v>
      </c>
      <c r="D19" s="9" t="s">
        <v>38</v>
      </c>
      <c r="F19" s="9" t="s">
        <v>39</v>
      </c>
      <c r="J19" s="5" t="s">
        <v>40</v>
      </c>
      <c r="K19" s="4"/>
      <c r="L19" s="5"/>
      <c r="M19" s="4"/>
      <c r="N19" s="5"/>
    </row>
    <row r="20" spans="1:14" ht="21" x14ac:dyDescent="0.35">
      <c r="A20" s="1"/>
      <c r="B20" s="10" t="s">
        <v>41</v>
      </c>
      <c r="F20" s="11">
        <v>43009</v>
      </c>
      <c r="J20" s="5" t="s">
        <v>42</v>
      </c>
      <c r="K20" s="4"/>
      <c r="L20" s="5"/>
      <c r="M20" s="4"/>
      <c r="N20" s="5"/>
    </row>
    <row r="21" spans="1:14" ht="21" x14ac:dyDescent="0.35">
      <c r="A21" s="1"/>
      <c r="B21" s="10" t="s">
        <v>43</v>
      </c>
      <c r="F21" s="11">
        <v>43040</v>
      </c>
      <c r="J21" s="5" t="s">
        <v>44</v>
      </c>
      <c r="K21" s="4"/>
      <c r="L21" s="5"/>
      <c r="M21" s="4"/>
      <c r="N21" s="5"/>
    </row>
    <row r="22" spans="1:14" ht="21" x14ac:dyDescent="0.35">
      <c r="A22" s="1"/>
      <c r="B22" s="10" t="s">
        <v>45</v>
      </c>
      <c r="F22" s="11">
        <v>43070</v>
      </c>
      <c r="J22" s="5" t="s">
        <v>46</v>
      </c>
      <c r="K22" s="4"/>
      <c r="L22" s="5"/>
      <c r="M22" s="4"/>
      <c r="N22" s="5"/>
    </row>
    <row r="23" spans="1:14" ht="21" x14ac:dyDescent="0.35">
      <c r="A23" s="1"/>
      <c r="B23" s="10" t="s">
        <v>47</v>
      </c>
      <c r="F23" s="11">
        <v>43101</v>
      </c>
      <c r="J23" s="5" t="s">
        <v>48</v>
      </c>
      <c r="K23" s="4"/>
      <c r="L23" s="5"/>
      <c r="M23" s="4"/>
      <c r="N23" s="5"/>
    </row>
    <row r="24" spans="1:14" ht="21" x14ac:dyDescent="0.35">
      <c r="A24" s="1"/>
      <c r="B24" s="10" t="s">
        <v>49</v>
      </c>
      <c r="F24" s="11">
        <v>43132</v>
      </c>
      <c r="J24" s="5" t="s">
        <v>50</v>
      </c>
      <c r="K24" s="4"/>
      <c r="L24" s="5"/>
      <c r="M24" s="4"/>
      <c r="N24" s="5"/>
    </row>
    <row r="25" spans="1:14" ht="21" x14ac:dyDescent="0.35">
      <c r="A25" s="1"/>
      <c r="B25" s="10" t="s">
        <v>51</v>
      </c>
      <c r="F25" s="11">
        <v>43160</v>
      </c>
      <c r="J25" s="5" t="s">
        <v>52</v>
      </c>
      <c r="K25" s="4"/>
      <c r="L25" s="5"/>
      <c r="M25" s="4"/>
      <c r="N25" s="5"/>
    </row>
    <row r="26" spans="1:14" ht="21" x14ac:dyDescent="0.35">
      <c r="A26" s="1"/>
      <c r="B26" s="10" t="s">
        <v>53</v>
      </c>
      <c r="F26" s="11">
        <v>43191</v>
      </c>
      <c r="J26" s="5" t="s">
        <v>54</v>
      </c>
      <c r="K26" s="4"/>
      <c r="L26" s="5"/>
      <c r="M26" s="4"/>
      <c r="N26" s="5"/>
    </row>
    <row r="27" spans="1:14" ht="21" x14ac:dyDescent="0.35">
      <c r="A27" s="1"/>
      <c r="B27" s="10" t="s">
        <v>55</v>
      </c>
      <c r="F27" s="11">
        <v>43221</v>
      </c>
      <c r="J27" s="5" t="s">
        <v>56</v>
      </c>
      <c r="K27" s="4"/>
      <c r="L27" s="5"/>
      <c r="M27" s="4"/>
      <c r="N27" s="5"/>
    </row>
    <row r="28" spans="1:14" ht="21" x14ac:dyDescent="0.35">
      <c r="A28" s="1"/>
      <c r="B28" s="10" t="s">
        <v>57</v>
      </c>
      <c r="F28" s="11">
        <v>43252</v>
      </c>
      <c r="J28" s="5" t="s">
        <v>58</v>
      </c>
      <c r="K28" s="4"/>
      <c r="L28" s="5"/>
      <c r="M28" s="4"/>
      <c r="N28" s="5"/>
    </row>
    <row r="29" spans="1:14" ht="21" x14ac:dyDescent="0.35">
      <c r="A29" s="1"/>
      <c r="B29" s="10" t="s">
        <v>59</v>
      </c>
      <c r="F29" s="11">
        <v>43282</v>
      </c>
      <c r="J29" s="5" t="s">
        <v>60</v>
      </c>
      <c r="K29" s="4"/>
      <c r="L29" s="5"/>
      <c r="M29" s="4"/>
      <c r="N29" s="5"/>
    </row>
    <row r="30" spans="1:14" x14ac:dyDescent="0.25">
      <c r="B30" s="12" t="s">
        <v>61</v>
      </c>
      <c r="F30" s="11">
        <v>43313</v>
      </c>
      <c r="J30" t="s">
        <v>62</v>
      </c>
    </row>
    <row r="31" spans="1:14" x14ac:dyDescent="0.25">
      <c r="B31" s="12" t="s">
        <v>63</v>
      </c>
      <c r="F31" s="11">
        <v>43344</v>
      </c>
      <c r="J31" t="s">
        <v>64</v>
      </c>
    </row>
    <row r="32" spans="1:14" x14ac:dyDescent="0.25">
      <c r="B32" s="12" t="s">
        <v>65</v>
      </c>
      <c r="F32" s="11">
        <v>43374</v>
      </c>
      <c r="J32" t="s">
        <v>66</v>
      </c>
    </row>
    <row r="33" spans="2:10" x14ac:dyDescent="0.25">
      <c r="B33" s="12" t="s">
        <v>67</v>
      </c>
      <c r="F33" s="11">
        <v>43405</v>
      </c>
      <c r="J33" t="s">
        <v>68</v>
      </c>
    </row>
    <row r="34" spans="2:10" x14ac:dyDescent="0.25">
      <c r="B34" s="12" t="s">
        <v>69</v>
      </c>
      <c r="F34" s="11">
        <v>43435</v>
      </c>
      <c r="J34" t="s">
        <v>70</v>
      </c>
    </row>
    <row r="35" spans="2:10" x14ac:dyDescent="0.25">
      <c r="B35" s="12" t="s">
        <v>71</v>
      </c>
      <c r="F35" s="11"/>
      <c r="J35" t="s">
        <v>72</v>
      </c>
    </row>
    <row r="36" spans="2:10" x14ac:dyDescent="0.25">
      <c r="B36" s="12" t="s">
        <v>73</v>
      </c>
      <c r="F36" s="11"/>
      <c r="J36" t="s">
        <v>74</v>
      </c>
    </row>
    <row r="37" spans="2:10" x14ac:dyDescent="0.25">
      <c r="B37" s="12" t="s">
        <v>75</v>
      </c>
      <c r="F37" s="11"/>
      <c r="J37" t="s">
        <v>76</v>
      </c>
    </row>
    <row r="38" spans="2:10" x14ac:dyDescent="0.25">
      <c r="B38" s="12" t="s">
        <v>77</v>
      </c>
      <c r="F38" s="11"/>
      <c r="J38" t="s">
        <v>78</v>
      </c>
    </row>
    <row r="39" spans="2:10" x14ac:dyDescent="0.25">
      <c r="B39" s="12" t="s">
        <v>79</v>
      </c>
      <c r="F39" s="11"/>
      <c r="J39" t="s">
        <v>80</v>
      </c>
    </row>
    <row r="40" spans="2:10" x14ac:dyDescent="0.25">
      <c r="B40" s="12" t="s">
        <v>81</v>
      </c>
      <c r="F40" s="11"/>
      <c r="J40" t="s">
        <v>82</v>
      </c>
    </row>
    <row r="41" spans="2:10" x14ac:dyDescent="0.25">
      <c r="B41" s="12" t="s">
        <v>83</v>
      </c>
      <c r="F41" s="11"/>
      <c r="J41" t="s">
        <v>84</v>
      </c>
    </row>
    <row r="42" spans="2:10" x14ac:dyDescent="0.25">
      <c r="B42" s="12" t="s">
        <v>85</v>
      </c>
      <c r="F42" s="11"/>
      <c r="J42" t="s">
        <v>86</v>
      </c>
    </row>
    <row r="43" spans="2:10" x14ac:dyDescent="0.25">
      <c r="B43" s="12" t="s">
        <v>87</v>
      </c>
      <c r="F43" s="11"/>
      <c r="J43" t="s">
        <v>88</v>
      </c>
    </row>
    <row r="44" spans="2:10" x14ac:dyDescent="0.25">
      <c r="B44" s="12" t="s">
        <v>89</v>
      </c>
      <c r="F44" s="11"/>
      <c r="J44" t="s">
        <v>90</v>
      </c>
    </row>
    <row r="45" spans="2:10" x14ac:dyDescent="0.25">
      <c r="B45" s="12" t="s">
        <v>91</v>
      </c>
      <c r="F45" s="11"/>
      <c r="J45" t="s">
        <v>92</v>
      </c>
    </row>
    <row r="46" spans="2:10" x14ac:dyDescent="0.25">
      <c r="B46" s="12" t="s">
        <v>93</v>
      </c>
      <c r="F46" s="11"/>
      <c r="J46" t="s">
        <v>94</v>
      </c>
    </row>
    <row r="47" spans="2:10" x14ac:dyDescent="0.25">
      <c r="B47" s="12" t="s">
        <v>95</v>
      </c>
      <c r="F47" s="11"/>
      <c r="J47" t="s">
        <v>96</v>
      </c>
    </row>
    <row r="48" spans="2:10" x14ac:dyDescent="0.25">
      <c r="F48" s="11"/>
      <c r="J48" t="s">
        <v>97</v>
      </c>
    </row>
  </sheetData>
  <pageMargins left="0.7" right="0.7" top="0.75" bottom="0.75" header="0.3" footer="0.3"/>
  <pageSetup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Q68"/>
  <sheetViews>
    <sheetView workbookViewId="0">
      <selection activeCell="X29" sqref="X29"/>
    </sheetView>
  </sheetViews>
  <sheetFormatPr defaultRowHeight="15" x14ac:dyDescent="0.25"/>
  <cols>
    <col min="4" max="4" width="10.42578125" bestFit="1" customWidth="1"/>
    <col min="5" max="8" width="9.42578125" bestFit="1" customWidth="1"/>
    <col min="9" max="9" width="11.42578125" bestFit="1" customWidth="1"/>
    <col min="10" max="25" width="10.42578125" bestFit="1" customWidth="1"/>
    <col min="26" max="26" width="11.42578125" bestFit="1" customWidth="1"/>
    <col min="27" max="28" width="9.42578125" bestFit="1" customWidth="1"/>
  </cols>
  <sheetData>
    <row r="2" spans="2:43" x14ac:dyDescent="0.25">
      <c r="B2" t="s">
        <v>123</v>
      </c>
      <c r="C2" s="107">
        <v>43009</v>
      </c>
      <c r="D2" t="s">
        <v>118</v>
      </c>
      <c r="E2" t="s">
        <v>119</v>
      </c>
      <c r="F2" t="s">
        <v>120</v>
      </c>
      <c r="G2" t="s">
        <v>121</v>
      </c>
      <c r="H2" t="s">
        <v>122</v>
      </c>
      <c r="I2" t="s">
        <v>118</v>
      </c>
      <c r="J2" t="s">
        <v>119</v>
      </c>
      <c r="K2" t="s">
        <v>120</v>
      </c>
      <c r="L2" t="s">
        <v>121</v>
      </c>
      <c r="M2" t="s">
        <v>122</v>
      </c>
      <c r="N2" t="s">
        <v>118</v>
      </c>
      <c r="O2" t="s">
        <v>119</v>
      </c>
      <c r="P2" t="s">
        <v>120</v>
      </c>
      <c r="Q2" t="s">
        <v>121</v>
      </c>
      <c r="R2" t="s">
        <v>122</v>
      </c>
      <c r="S2" t="s">
        <v>118</v>
      </c>
      <c r="T2" t="s">
        <v>119</v>
      </c>
      <c r="U2" t="s">
        <v>120</v>
      </c>
      <c r="V2" t="s">
        <v>121</v>
      </c>
      <c r="W2" t="s">
        <v>122</v>
      </c>
      <c r="X2" t="s">
        <v>118</v>
      </c>
      <c r="Y2" t="s">
        <v>119</v>
      </c>
    </row>
    <row r="3" spans="2:43" x14ac:dyDescent="0.25">
      <c r="B3" t="s">
        <v>123</v>
      </c>
      <c r="C3" s="107">
        <v>43040</v>
      </c>
      <c r="D3" t="s">
        <v>120</v>
      </c>
      <c r="E3" t="s">
        <v>121</v>
      </c>
      <c r="F3" t="s">
        <v>122</v>
      </c>
      <c r="G3" t="s">
        <v>118</v>
      </c>
      <c r="H3" t="s">
        <v>119</v>
      </c>
      <c r="I3" t="s">
        <v>120</v>
      </c>
      <c r="J3" t="s">
        <v>121</v>
      </c>
      <c r="K3" t="s">
        <v>122</v>
      </c>
      <c r="L3" t="s">
        <v>118</v>
      </c>
      <c r="M3" t="s">
        <v>119</v>
      </c>
      <c r="N3" t="s">
        <v>120</v>
      </c>
      <c r="O3" t="s">
        <v>121</v>
      </c>
      <c r="P3" t="s">
        <v>122</v>
      </c>
      <c r="Q3" t="s">
        <v>118</v>
      </c>
      <c r="R3" t="s">
        <v>119</v>
      </c>
      <c r="S3" t="s">
        <v>120</v>
      </c>
      <c r="T3" t="s">
        <v>121</v>
      </c>
      <c r="U3" t="s">
        <v>122</v>
      </c>
      <c r="V3" t="s">
        <v>118</v>
      </c>
      <c r="W3" t="s">
        <v>119</v>
      </c>
      <c r="X3" t="s">
        <v>120</v>
      </c>
      <c r="Y3" t="s">
        <v>121</v>
      </c>
    </row>
    <row r="4" spans="2:43" x14ac:dyDescent="0.25">
      <c r="B4" t="s">
        <v>123</v>
      </c>
      <c r="C4" s="107">
        <v>43070</v>
      </c>
      <c r="D4" t="s">
        <v>122</v>
      </c>
      <c r="E4" t="s">
        <v>118</v>
      </c>
      <c r="F4" t="s">
        <v>119</v>
      </c>
      <c r="G4" t="s">
        <v>120</v>
      </c>
      <c r="H4" t="s">
        <v>121</v>
      </c>
      <c r="I4" t="s">
        <v>122</v>
      </c>
      <c r="J4" t="s">
        <v>118</v>
      </c>
      <c r="K4" t="s">
        <v>119</v>
      </c>
      <c r="L4" t="s">
        <v>120</v>
      </c>
      <c r="M4" t="s">
        <v>121</v>
      </c>
      <c r="N4" t="s">
        <v>122</v>
      </c>
      <c r="O4" t="s">
        <v>118</v>
      </c>
      <c r="P4" t="s">
        <v>119</v>
      </c>
      <c r="Q4" t="s">
        <v>120</v>
      </c>
      <c r="R4" t="s">
        <v>121</v>
      </c>
      <c r="S4" t="s">
        <v>122</v>
      </c>
      <c r="T4" t="s">
        <v>118</v>
      </c>
      <c r="U4" t="s">
        <v>119</v>
      </c>
      <c r="V4" t="s">
        <v>120</v>
      </c>
      <c r="W4" t="s">
        <v>121</v>
      </c>
      <c r="X4" t="s">
        <v>122</v>
      </c>
      <c r="Y4" s="108"/>
      <c r="Z4" s="108"/>
    </row>
    <row r="5" spans="2:43" x14ac:dyDescent="0.25">
      <c r="B5" t="s">
        <v>123</v>
      </c>
      <c r="C5" s="107">
        <v>43101</v>
      </c>
      <c r="D5" t="s">
        <v>118</v>
      </c>
      <c r="E5" t="s">
        <v>119</v>
      </c>
      <c r="F5" t="s">
        <v>120</v>
      </c>
      <c r="G5" t="s">
        <v>121</v>
      </c>
      <c r="H5" t="s">
        <v>122</v>
      </c>
      <c r="I5" t="s">
        <v>118</v>
      </c>
      <c r="J5" t="s">
        <v>119</v>
      </c>
      <c r="K5" t="s">
        <v>120</v>
      </c>
      <c r="L5" t="s">
        <v>121</v>
      </c>
      <c r="M5" t="s">
        <v>122</v>
      </c>
      <c r="N5" t="s">
        <v>118</v>
      </c>
      <c r="O5" t="s">
        <v>119</v>
      </c>
      <c r="P5" t="s">
        <v>120</v>
      </c>
      <c r="Q5" t="s">
        <v>121</v>
      </c>
      <c r="R5" t="s">
        <v>122</v>
      </c>
      <c r="S5" t="s">
        <v>118</v>
      </c>
      <c r="T5" t="s">
        <v>119</v>
      </c>
      <c r="U5" t="s">
        <v>120</v>
      </c>
      <c r="V5" t="s">
        <v>121</v>
      </c>
      <c r="W5" t="s">
        <v>122</v>
      </c>
      <c r="X5" t="s">
        <v>118</v>
      </c>
      <c r="Y5" t="s">
        <v>119</v>
      </c>
      <c r="Z5" t="s">
        <v>120</v>
      </c>
      <c r="AA5" s="108"/>
      <c r="AB5" s="108"/>
    </row>
    <row r="6" spans="2:43" x14ac:dyDescent="0.25">
      <c r="B6" t="s">
        <v>123</v>
      </c>
      <c r="C6" s="107">
        <v>43132</v>
      </c>
      <c r="D6" t="s">
        <v>121</v>
      </c>
      <c r="E6" t="s">
        <v>122</v>
      </c>
      <c r="F6" t="s">
        <v>118</v>
      </c>
      <c r="G6" t="s">
        <v>119</v>
      </c>
      <c r="H6" t="s">
        <v>120</v>
      </c>
      <c r="I6" t="s">
        <v>121</v>
      </c>
      <c r="J6" t="s">
        <v>122</v>
      </c>
      <c r="K6" t="s">
        <v>118</v>
      </c>
      <c r="L6" t="s">
        <v>119</v>
      </c>
      <c r="M6" t="s">
        <v>120</v>
      </c>
      <c r="N6" t="s">
        <v>121</v>
      </c>
      <c r="O6" t="s">
        <v>122</v>
      </c>
      <c r="P6" t="s">
        <v>118</v>
      </c>
      <c r="Q6" t="s">
        <v>119</v>
      </c>
      <c r="R6" t="s">
        <v>120</v>
      </c>
      <c r="S6" t="s">
        <v>121</v>
      </c>
      <c r="T6" t="s">
        <v>122</v>
      </c>
      <c r="U6" t="s">
        <v>118</v>
      </c>
      <c r="V6" t="s">
        <v>119</v>
      </c>
      <c r="W6" t="s">
        <v>120</v>
      </c>
    </row>
    <row r="7" spans="2:43" x14ac:dyDescent="0.25">
      <c r="B7" t="s">
        <v>123</v>
      </c>
      <c r="C7" s="107">
        <v>43160</v>
      </c>
      <c r="D7" t="s">
        <v>121</v>
      </c>
      <c r="E7" t="s">
        <v>122</v>
      </c>
      <c r="F7" t="s">
        <v>118</v>
      </c>
      <c r="G7" t="s">
        <v>119</v>
      </c>
      <c r="H7" t="s">
        <v>120</v>
      </c>
      <c r="I7" t="s">
        <v>121</v>
      </c>
      <c r="J7" t="s">
        <v>122</v>
      </c>
      <c r="K7" t="s">
        <v>118</v>
      </c>
      <c r="L7" t="s">
        <v>119</v>
      </c>
      <c r="M7" t="s">
        <v>120</v>
      </c>
      <c r="N7" t="s">
        <v>121</v>
      </c>
      <c r="O7" t="s">
        <v>122</v>
      </c>
      <c r="P7" t="s">
        <v>118</v>
      </c>
      <c r="Q7" t="s">
        <v>119</v>
      </c>
      <c r="R7" t="s">
        <v>120</v>
      </c>
      <c r="S7" t="s">
        <v>121</v>
      </c>
      <c r="T7" t="s">
        <v>122</v>
      </c>
      <c r="U7" t="s">
        <v>118</v>
      </c>
      <c r="V7" t="s">
        <v>119</v>
      </c>
      <c r="W7" t="s">
        <v>120</v>
      </c>
      <c r="X7" t="s">
        <v>121</v>
      </c>
      <c r="Y7" t="s">
        <v>122</v>
      </c>
    </row>
    <row r="8" spans="2:43" x14ac:dyDescent="0.25">
      <c r="B8" t="s">
        <v>123</v>
      </c>
      <c r="C8" s="107">
        <v>43191</v>
      </c>
      <c r="D8" t="s">
        <v>118</v>
      </c>
      <c r="E8" t="s">
        <v>119</v>
      </c>
      <c r="F8" t="s">
        <v>120</v>
      </c>
      <c r="G8" t="s">
        <v>121</v>
      </c>
      <c r="H8" t="s">
        <v>122</v>
      </c>
      <c r="I8" t="s">
        <v>118</v>
      </c>
      <c r="J8" t="s">
        <v>119</v>
      </c>
      <c r="K8" t="s">
        <v>120</v>
      </c>
      <c r="L8" t="s">
        <v>121</v>
      </c>
      <c r="M8" t="s">
        <v>122</v>
      </c>
      <c r="N8" t="s">
        <v>118</v>
      </c>
      <c r="O8" t="s">
        <v>119</v>
      </c>
      <c r="P8" t="s">
        <v>120</v>
      </c>
      <c r="Q8" t="s">
        <v>121</v>
      </c>
      <c r="R8" t="s">
        <v>122</v>
      </c>
      <c r="S8" t="s">
        <v>118</v>
      </c>
      <c r="T8" t="s">
        <v>119</v>
      </c>
      <c r="U8" t="s">
        <v>120</v>
      </c>
      <c r="V8" t="s">
        <v>121</v>
      </c>
      <c r="W8" t="s">
        <v>122</v>
      </c>
      <c r="X8" t="s">
        <v>118</v>
      </c>
    </row>
    <row r="9" spans="2:43" x14ac:dyDescent="0.25">
      <c r="B9" t="s">
        <v>123</v>
      </c>
      <c r="C9" s="107">
        <v>43221</v>
      </c>
      <c r="D9" t="s">
        <v>119</v>
      </c>
      <c r="E9" t="s">
        <v>120</v>
      </c>
      <c r="F9" t="s">
        <v>121</v>
      </c>
      <c r="G9" t="s">
        <v>122</v>
      </c>
      <c r="H9" t="s">
        <v>118</v>
      </c>
      <c r="I9" t="s">
        <v>119</v>
      </c>
      <c r="J9" t="s">
        <v>120</v>
      </c>
      <c r="K9" t="s">
        <v>121</v>
      </c>
      <c r="L9" t="s">
        <v>122</v>
      </c>
      <c r="M9" t="s">
        <v>118</v>
      </c>
      <c r="N9" t="s">
        <v>119</v>
      </c>
      <c r="O9" t="s">
        <v>120</v>
      </c>
      <c r="P9" t="s">
        <v>121</v>
      </c>
      <c r="Q9" t="s">
        <v>122</v>
      </c>
      <c r="R9" t="s">
        <v>118</v>
      </c>
      <c r="S9" t="s">
        <v>119</v>
      </c>
      <c r="T9" t="s">
        <v>120</v>
      </c>
      <c r="U9" t="s">
        <v>121</v>
      </c>
      <c r="V9" t="s">
        <v>122</v>
      </c>
      <c r="W9" t="s">
        <v>118</v>
      </c>
      <c r="X9" t="s">
        <v>119</v>
      </c>
      <c r="Y9" t="s">
        <v>120</v>
      </c>
      <c r="Z9" t="s">
        <v>121</v>
      </c>
      <c r="AA9" t="s">
        <v>122</v>
      </c>
      <c r="AB9" t="s">
        <v>118</v>
      </c>
      <c r="AC9" t="s">
        <v>119</v>
      </c>
      <c r="AD9" t="s">
        <v>120</v>
      </c>
      <c r="AE9" t="s">
        <v>121</v>
      </c>
      <c r="AF9" t="s">
        <v>122</v>
      </c>
      <c r="AG9" t="s">
        <v>118</v>
      </c>
      <c r="AH9" t="s">
        <v>119</v>
      </c>
      <c r="AI9" t="s">
        <v>120</v>
      </c>
      <c r="AJ9" t="s">
        <v>121</v>
      </c>
      <c r="AK9" t="s">
        <v>122</v>
      </c>
      <c r="AL9" t="s">
        <v>118</v>
      </c>
      <c r="AM9" t="s">
        <v>119</v>
      </c>
      <c r="AN9" t="s">
        <v>120</v>
      </c>
      <c r="AO9" t="s">
        <v>121</v>
      </c>
      <c r="AP9" t="s">
        <v>122</v>
      </c>
      <c r="AQ9" t="s">
        <v>118</v>
      </c>
    </row>
    <row r="10" spans="2:43" x14ac:dyDescent="0.25">
      <c r="B10" t="s">
        <v>123</v>
      </c>
      <c r="C10" s="107">
        <v>43252</v>
      </c>
      <c r="D10" t="s">
        <v>122</v>
      </c>
      <c r="E10" t="s">
        <v>118</v>
      </c>
      <c r="F10" t="s">
        <v>119</v>
      </c>
      <c r="G10" t="s">
        <v>120</v>
      </c>
      <c r="H10" t="s">
        <v>121</v>
      </c>
      <c r="I10" t="s">
        <v>122</v>
      </c>
      <c r="J10" t="s">
        <v>118</v>
      </c>
      <c r="K10" t="s">
        <v>119</v>
      </c>
      <c r="L10" t="s">
        <v>120</v>
      </c>
      <c r="M10" t="s">
        <v>121</v>
      </c>
      <c r="N10" t="s">
        <v>122</v>
      </c>
      <c r="O10" t="s">
        <v>118</v>
      </c>
      <c r="P10" t="s">
        <v>119</v>
      </c>
      <c r="Q10" t="s">
        <v>120</v>
      </c>
      <c r="R10" t="s">
        <v>121</v>
      </c>
      <c r="S10" t="s">
        <v>122</v>
      </c>
      <c r="T10" t="s">
        <v>118</v>
      </c>
      <c r="U10" t="s">
        <v>119</v>
      </c>
      <c r="V10" t="s">
        <v>120</v>
      </c>
      <c r="W10" t="s">
        <v>121</v>
      </c>
      <c r="X10" t="s">
        <v>122</v>
      </c>
    </row>
    <row r="11" spans="2:43" x14ac:dyDescent="0.25">
      <c r="B11" t="s">
        <v>123</v>
      </c>
      <c r="C11" s="107">
        <v>43282</v>
      </c>
      <c r="D11" t="s">
        <v>118</v>
      </c>
      <c r="E11" t="s">
        <v>119</v>
      </c>
      <c r="F11" t="s">
        <v>120</v>
      </c>
      <c r="G11" t="s">
        <v>121</v>
      </c>
      <c r="H11" t="s">
        <v>122</v>
      </c>
      <c r="I11" t="s">
        <v>118</v>
      </c>
      <c r="J11" t="s">
        <v>119</v>
      </c>
      <c r="K11" t="s">
        <v>120</v>
      </c>
      <c r="L11" t="s">
        <v>121</v>
      </c>
      <c r="M11" t="s">
        <v>122</v>
      </c>
      <c r="N11" t="s">
        <v>118</v>
      </c>
      <c r="O11" t="s">
        <v>119</v>
      </c>
      <c r="P11" t="s">
        <v>120</v>
      </c>
      <c r="Q11" t="s">
        <v>121</v>
      </c>
      <c r="R11" t="s">
        <v>122</v>
      </c>
      <c r="S11" t="s">
        <v>118</v>
      </c>
      <c r="T11" t="s">
        <v>119</v>
      </c>
      <c r="U11" t="s">
        <v>120</v>
      </c>
      <c r="V11" t="s">
        <v>121</v>
      </c>
      <c r="W11" t="s">
        <v>122</v>
      </c>
      <c r="X11" t="s">
        <v>118</v>
      </c>
      <c r="Y11" t="s">
        <v>119</v>
      </c>
      <c r="Z11" s="108"/>
    </row>
    <row r="12" spans="2:43" x14ac:dyDescent="0.25">
      <c r="B12" t="s">
        <v>123</v>
      </c>
      <c r="C12" s="107">
        <v>43313</v>
      </c>
      <c r="D12" t="s">
        <v>120</v>
      </c>
      <c r="E12" t="s">
        <v>121</v>
      </c>
      <c r="F12" t="s">
        <v>122</v>
      </c>
      <c r="G12" t="s">
        <v>118</v>
      </c>
      <c r="H12" t="s">
        <v>119</v>
      </c>
      <c r="I12" t="s">
        <v>120</v>
      </c>
      <c r="J12" t="s">
        <v>121</v>
      </c>
      <c r="K12" t="s">
        <v>122</v>
      </c>
      <c r="L12" t="s">
        <v>118</v>
      </c>
      <c r="M12" t="s">
        <v>119</v>
      </c>
      <c r="N12" t="s">
        <v>120</v>
      </c>
      <c r="O12" t="s">
        <v>121</v>
      </c>
      <c r="P12" t="s">
        <v>122</v>
      </c>
      <c r="Q12" t="s">
        <v>118</v>
      </c>
      <c r="R12" t="s">
        <v>119</v>
      </c>
      <c r="S12" t="s">
        <v>120</v>
      </c>
      <c r="T12" t="s">
        <v>121</v>
      </c>
      <c r="U12" t="s">
        <v>122</v>
      </c>
      <c r="V12" t="s">
        <v>118</v>
      </c>
      <c r="W12" t="s">
        <v>119</v>
      </c>
      <c r="X12" t="s">
        <v>120</v>
      </c>
      <c r="Y12" t="s">
        <v>121</v>
      </c>
      <c r="Z12" t="s">
        <v>122</v>
      </c>
    </row>
    <row r="13" spans="2:43" x14ac:dyDescent="0.25">
      <c r="B13" t="s">
        <v>123</v>
      </c>
      <c r="C13" s="107">
        <v>43344</v>
      </c>
      <c r="D13" t="s">
        <v>118</v>
      </c>
      <c r="E13" t="s">
        <v>119</v>
      </c>
      <c r="F13" t="s">
        <v>120</v>
      </c>
      <c r="G13" t="s">
        <v>121</v>
      </c>
      <c r="H13" t="s">
        <v>122</v>
      </c>
      <c r="I13" t="s">
        <v>118</v>
      </c>
      <c r="J13" t="s">
        <v>119</v>
      </c>
      <c r="K13" t="s">
        <v>120</v>
      </c>
      <c r="L13" t="s">
        <v>121</v>
      </c>
      <c r="M13" t="s">
        <v>122</v>
      </c>
      <c r="N13" t="s">
        <v>118</v>
      </c>
      <c r="O13" t="s">
        <v>119</v>
      </c>
      <c r="P13" t="s">
        <v>120</v>
      </c>
      <c r="Q13" t="s">
        <v>121</v>
      </c>
      <c r="R13" t="s">
        <v>122</v>
      </c>
      <c r="S13" t="s">
        <v>118</v>
      </c>
      <c r="T13" t="s">
        <v>119</v>
      </c>
      <c r="U13" t="s">
        <v>120</v>
      </c>
      <c r="V13" t="s">
        <v>121</v>
      </c>
      <c r="W13" t="s">
        <v>122</v>
      </c>
    </row>
    <row r="14" spans="2:43" x14ac:dyDescent="0.25">
      <c r="B14" t="s">
        <v>123</v>
      </c>
      <c r="C14" s="107">
        <v>43374</v>
      </c>
      <c r="D14" t="s">
        <v>118</v>
      </c>
      <c r="E14" t="s">
        <v>119</v>
      </c>
      <c r="F14" t="s">
        <v>120</v>
      </c>
      <c r="G14" t="s">
        <v>121</v>
      </c>
      <c r="H14" t="s">
        <v>122</v>
      </c>
      <c r="I14" t="s">
        <v>118</v>
      </c>
      <c r="J14" t="s">
        <v>119</v>
      </c>
      <c r="K14" t="s">
        <v>120</v>
      </c>
      <c r="L14" t="s">
        <v>121</v>
      </c>
      <c r="M14" t="s">
        <v>122</v>
      </c>
      <c r="N14" t="s">
        <v>118</v>
      </c>
      <c r="O14" t="s">
        <v>119</v>
      </c>
      <c r="P14" t="s">
        <v>120</v>
      </c>
      <c r="Q14" t="s">
        <v>121</v>
      </c>
      <c r="R14" t="s">
        <v>122</v>
      </c>
      <c r="S14" t="s">
        <v>118</v>
      </c>
      <c r="T14" t="s">
        <v>119</v>
      </c>
      <c r="U14" t="s">
        <v>120</v>
      </c>
      <c r="V14" t="s">
        <v>121</v>
      </c>
      <c r="W14" t="s">
        <v>122</v>
      </c>
      <c r="X14" t="s">
        <v>118</v>
      </c>
      <c r="Y14" t="s">
        <v>119</v>
      </c>
      <c r="Z14" t="s">
        <v>120</v>
      </c>
    </row>
    <row r="15" spans="2:43" x14ac:dyDescent="0.25">
      <c r="B15" t="s">
        <v>123</v>
      </c>
      <c r="C15" s="107">
        <v>43405</v>
      </c>
      <c r="D15" t="s">
        <v>121</v>
      </c>
      <c r="E15" t="s">
        <v>122</v>
      </c>
      <c r="F15" t="s">
        <v>118</v>
      </c>
      <c r="G15" t="s">
        <v>119</v>
      </c>
      <c r="H15" t="s">
        <v>120</v>
      </c>
      <c r="I15" t="s">
        <v>121</v>
      </c>
      <c r="J15" t="s">
        <v>122</v>
      </c>
      <c r="K15" t="s">
        <v>118</v>
      </c>
      <c r="L15" t="s">
        <v>119</v>
      </c>
      <c r="M15" t="s">
        <v>120</v>
      </c>
      <c r="N15" t="s">
        <v>121</v>
      </c>
      <c r="O15" t="s">
        <v>122</v>
      </c>
      <c r="P15" t="s">
        <v>118</v>
      </c>
      <c r="Q15" t="s">
        <v>119</v>
      </c>
      <c r="R15" t="s">
        <v>120</v>
      </c>
      <c r="S15" t="s">
        <v>121</v>
      </c>
      <c r="T15" t="s">
        <v>122</v>
      </c>
      <c r="U15" t="s">
        <v>118</v>
      </c>
      <c r="V15" t="s">
        <v>119</v>
      </c>
      <c r="W15" t="s">
        <v>120</v>
      </c>
      <c r="X15" t="s">
        <v>121</v>
      </c>
      <c r="Y15" t="s">
        <v>122</v>
      </c>
    </row>
    <row r="16" spans="2:43" x14ac:dyDescent="0.25">
      <c r="B16" t="s">
        <v>123</v>
      </c>
      <c r="C16" s="107">
        <v>43435</v>
      </c>
      <c r="D16" t="s">
        <v>118</v>
      </c>
      <c r="E16" t="s">
        <v>119</v>
      </c>
      <c r="F16" t="s">
        <v>120</v>
      </c>
      <c r="G16" t="s">
        <v>121</v>
      </c>
      <c r="H16" t="s">
        <v>122</v>
      </c>
      <c r="I16" t="s">
        <v>118</v>
      </c>
      <c r="J16" t="s">
        <v>119</v>
      </c>
      <c r="K16" t="s">
        <v>120</v>
      </c>
      <c r="L16" t="s">
        <v>121</v>
      </c>
      <c r="M16" t="s">
        <v>122</v>
      </c>
      <c r="N16" t="s">
        <v>118</v>
      </c>
      <c r="O16" t="s">
        <v>119</v>
      </c>
      <c r="P16" t="s">
        <v>120</v>
      </c>
      <c r="Q16" t="s">
        <v>121</v>
      </c>
      <c r="R16" t="s">
        <v>122</v>
      </c>
      <c r="S16" t="s">
        <v>118</v>
      </c>
      <c r="T16" t="s">
        <v>119</v>
      </c>
      <c r="U16" t="s">
        <v>120</v>
      </c>
      <c r="V16" t="s">
        <v>121</v>
      </c>
      <c r="W16" t="s">
        <v>122</v>
      </c>
      <c r="X16" t="s">
        <v>118</v>
      </c>
      <c r="Y16" t="s">
        <v>119</v>
      </c>
    </row>
    <row r="17" spans="3:27" x14ac:dyDescent="0.25">
      <c r="C17" s="107">
        <v>43009</v>
      </c>
      <c r="D17" s="108">
        <v>43010</v>
      </c>
      <c r="E17" s="108">
        <f t="shared" ref="E17:T31" si="0">WORKDAY(D17,1)</f>
        <v>43011</v>
      </c>
      <c r="F17" s="108">
        <f t="shared" si="0"/>
        <v>43012</v>
      </c>
      <c r="G17" s="108">
        <f t="shared" si="0"/>
        <v>43013</v>
      </c>
      <c r="H17" s="108">
        <f t="shared" si="0"/>
        <v>43014</v>
      </c>
      <c r="I17" s="108">
        <f t="shared" si="0"/>
        <v>43017</v>
      </c>
      <c r="J17" s="108">
        <f t="shared" si="0"/>
        <v>43018</v>
      </c>
      <c r="K17" s="108">
        <f t="shared" si="0"/>
        <v>43019</v>
      </c>
      <c r="L17" s="108">
        <f t="shared" si="0"/>
        <v>43020</v>
      </c>
      <c r="M17" s="108">
        <f t="shared" si="0"/>
        <v>43021</v>
      </c>
      <c r="N17" s="108">
        <f t="shared" si="0"/>
        <v>43024</v>
      </c>
      <c r="O17" s="108">
        <f t="shared" si="0"/>
        <v>43025</v>
      </c>
      <c r="P17" s="108">
        <f t="shared" si="0"/>
        <v>43026</v>
      </c>
      <c r="Q17" s="108">
        <f t="shared" si="0"/>
        <v>43027</v>
      </c>
      <c r="R17" s="108">
        <f t="shared" si="0"/>
        <v>43028</v>
      </c>
      <c r="S17" s="108">
        <f t="shared" si="0"/>
        <v>43031</v>
      </c>
      <c r="T17" s="108">
        <f t="shared" si="0"/>
        <v>43032</v>
      </c>
      <c r="U17" s="108">
        <f t="shared" ref="U17:Z31" si="1">WORKDAY(T17,1)</f>
        <v>43033</v>
      </c>
      <c r="V17" s="108">
        <f t="shared" si="1"/>
        <v>43034</v>
      </c>
      <c r="W17" s="108">
        <f t="shared" si="1"/>
        <v>43035</v>
      </c>
      <c r="X17" s="108">
        <f t="shared" si="1"/>
        <v>43038</v>
      </c>
      <c r="Y17" s="108">
        <f t="shared" si="1"/>
        <v>43039</v>
      </c>
    </row>
    <row r="18" spans="3:27" x14ac:dyDescent="0.25">
      <c r="C18" s="107">
        <v>43040</v>
      </c>
      <c r="D18" s="108">
        <v>43040</v>
      </c>
      <c r="E18" s="108">
        <f t="shared" si="0"/>
        <v>43041</v>
      </c>
      <c r="F18" s="108">
        <f t="shared" si="0"/>
        <v>43042</v>
      </c>
      <c r="G18" s="108">
        <f t="shared" si="0"/>
        <v>43045</v>
      </c>
      <c r="H18" s="108">
        <f t="shared" si="0"/>
        <v>43046</v>
      </c>
      <c r="I18" s="108">
        <f t="shared" si="0"/>
        <v>43047</v>
      </c>
      <c r="J18" s="108">
        <f t="shared" si="0"/>
        <v>43048</v>
      </c>
      <c r="K18" s="108">
        <f t="shared" si="0"/>
        <v>43049</v>
      </c>
      <c r="L18" s="108">
        <f t="shared" si="0"/>
        <v>43052</v>
      </c>
      <c r="M18" s="108">
        <f t="shared" si="0"/>
        <v>43053</v>
      </c>
      <c r="N18" s="108">
        <f t="shared" si="0"/>
        <v>43054</v>
      </c>
      <c r="O18" s="108">
        <f t="shared" si="0"/>
        <v>43055</v>
      </c>
      <c r="P18" s="108">
        <f t="shared" si="0"/>
        <v>43056</v>
      </c>
      <c r="Q18" s="108">
        <f t="shared" si="0"/>
        <v>43059</v>
      </c>
      <c r="R18" s="108">
        <f t="shared" si="0"/>
        <v>43060</v>
      </c>
      <c r="S18" s="108">
        <f t="shared" si="0"/>
        <v>43061</v>
      </c>
      <c r="T18" s="108">
        <f t="shared" si="0"/>
        <v>43062</v>
      </c>
      <c r="U18" s="108">
        <f t="shared" si="1"/>
        <v>43063</v>
      </c>
      <c r="V18" s="108">
        <f t="shared" si="1"/>
        <v>43066</v>
      </c>
      <c r="W18" s="108">
        <f t="shared" si="1"/>
        <v>43067</v>
      </c>
      <c r="X18" s="108">
        <f t="shared" si="1"/>
        <v>43068</v>
      </c>
      <c r="Y18" s="108">
        <f t="shared" si="1"/>
        <v>43069</v>
      </c>
      <c r="Z18" s="108"/>
    </row>
    <row r="19" spans="3:27" x14ac:dyDescent="0.25">
      <c r="C19" s="107">
        <v>43070</v>
      </c>
      <c r="D19" s="109">
        <v>43070</v>
      </c>
      <c r="E19" s="109">
        <f>WORKDAY(D19,1)</f>
        <v>43073</v>
      </c>
      <c r="F19" s="109">
        <f t="shared" si="0"/>
        <v>43074</v>
      </c>
      <c r="G19" s="109">
        <f t="shared" si="0"/>
        <v>43075</v>
      </c>
      <c r="H19" s="109">
        <f t="shared" si="0"/>
        <v>43076</v>
      </c>
      <c r="I19" s="109">
        <f t="shared" si="0"/>
        <v>43077</v>
      </c>
      <c r="J19" s="109">
        <f t="shared" si="0"/>
        <v>43080</v>
      </c>
      <c r="K19" s="109">
        <f t="shared" si="0"/>
        <v>43081</v>
      </c>
      <c r="L19" s="109">
        <f t="shared" si="0"/>
        <v>43082</v>
      </c>
      <c r="M19" s="109">
        <f t="shared" si="0"/>
        <v>43083</v>
      </c>
      <c r="N19" s="109">
        <f t="shared" si="0"/>
        <v>43084</v>
      </c>
      <c r="O19" s="109">
        <f t="shared" si="0"/>
        <v>43087</v>
      </c>
      <c r="P19" s="109">
        <f t="shared" si="0"/>
        <v>43088</v>
      </c>
      <c r="Q19" s="109">
        <f t="shared" si="0"/>
        <v>43089</v>
      </c>
      <c r="R19" s="109">
        <f t="shared" si="0"/>
        <v>43090</v>
      </c>
      <c r="S19" s="109">
        <f t="shared" si="0"/>
        <v>43091</v>
      </c>
      <c r="T19" s="109">
        <f t="shared" si="0"/>
        <v>43094</v>
      </c>
      <c r="U19" s="109">
        <f t="shared" si="1"/>
        <v>43095</v>
      </c>
      <c r="V19" s="109">
        <f t="shared" si="1"/>
        <v>43096</v>
      </c>
      <c r="W19" s="109">
        <f t="shared" si="1"/>
        <v>43097</v>
      </c>
      <c r="X19" s="109">
        <f t="shared" si="1"/>
        <v>43098</v>
      </c>
      <c r="Y19" s="109"/>
      <c r="Z19" s="109"/>
      <c r="AA19" s="109"/>
    </row>
    <row r="20" spans="3:27" x14ac:dyDescent="0.25">
      <c r="C20" s="107">
        <v>43101</v>
      </c>
      <c r="D20" s="108">
        <v>43101</v>
      </c>
      <c r="E20" s="108">
        <f t="shared" si="0"/>
        <v>43102</v>
      </c>
      <c r="F20" s="108">
        <f t="shared" si="0"/>
        <v>43103</v>
      </c>
      <c r="G20" s="108">
        <f t="shared" si="0"/>
        <v>43104</v>
      </c>
      <c r="H20" s="108">
        <f t="shared" si="0"/>
        <v>43105</v>
      </c>
      <c r="I20" s="108">
        <f t="shared" si="0"/>
        <v>43108</v>
      </c>
      <c r="J20" s="108">
        <f t="shared" si="0"/>
        <v>43109</v>
      </c>
      <c r="K20" s="108">
        <f t="shared" si="0"/>
        <v>43110</v>
      </c>
      <c r="L20" s="108">
        <f t="shared" si="0"/>
        <v>43111</v>
      </c>
      <c r="M20" s="108">
        <f t="shared" si="0"/>
        <v>43112</v>
      </c>
      <c r="N20" s="108">
        <f t="shared" si="0"/>
        <v>43115</v>
      </c>
      <c r="O20" s="108">
        <f t="shared" si="0"/>
        <v>43116</v>
      </c>
      <c r="P20" s="108">
        <f t="shared" si="0"/>
        <v>43117</v>
      </c>
      <c r="Q20" s="108">
        <f t="shared" si="0"/>
        <v>43118</v>
      </c>
      <c r="R20" s="108">
        <f t="shared" si="0"/>
        <v>43119</v>
      </c>
      <c r="S20" s="108">
        <f t="shared" si="0"/>
        <v>43122</v>
      </c>
      <c r="T20" s="108">
        <f t="shared" si="0"/>
        <v>43123</v>
      </c>
      <c r="U20" s="108">
        <f t="shared" si="1"/>
        <v>43124</v>
      </c>
      <c r="V20" s="108">
        <f t="shared" si="1"/>
        <v>43125</v>
      </c>
      <c r="W20" s="108">
        <f t="shared" si="1"/>
        <v>43126</v>
      </c>
      <c r="X20" s="108">
        <f t="shared" si="1"/>
        <v>43129</v>
      </c>
      <c r="Y20" s="108">
        <f>WORKDAY(X20,1)</f>
        <v>43130</v>
      </c>
      <c r="Z20" s="108">
        <f>WORKDAY(Y20,1)</f>
        <v>43131</v>
      </c>
    </row>
    <row r="21" spans="3:27" x14ac:dyDescent="0.25">
      <c r="C21" s="107">
        <v>43132</v>
      </c>
      <c r="D21" s="108">
        <v>43132</v>
      </c>
      <c r="E21" s="108">
        <f t="shared" si="0"/>
        <v>43133</v>
      </c>
      <c r="F21" s="108">
        <f t="shared" si="0"/>
        <v>43136</v>
      </c>
      <c r="G21" s="108">
        <f t="shared" si="0"/>
        <v>43137</v>
      </c>
      <c r="H21" s="108">
        <f t="shared" si="0"/>
        <v>43138</v>
      </c>
      <c r="I21" s="108">
        <f t="shared" si="0"/>
        <v>43139</v>
      </c>
      <c r="J21" s="108">
        <f t="shared" si="0"/>
        <v>43140</v>
      </c>
      <c r="K21" s="108">
        <f t="shared" si="0"/>
        <v>43143</v>
      </c>
      <c r="L21" s="108">
        <f t="shared" si="0"/>
        <v>43144</v>
      </c>
      <c r="M21" s="108">
        <f t="shared" si="0"/>
        <v>43145</v>
      </c>
      <c r="N21" s="108">
        <f t="shared" si="0"/>
        <v>43146</v>
      </c>
      <c r="O21" s="108">
        <f t="shared" si="0"/>
        <v>43147</v>
      </c>
      <c r="P21" s="108">
        <f t="shared" si="0"/>
        <v>43150</v>
      </c>
      <c r="Q21" s="108">
        <f t="shared" si="0"/>
        <v>43151</v>
      </c>
      <c r="R21" s="108">
        <f t="shared" si="0"/>
        <v>43152</v>
      </c>
      <c r="S21" s="108">
        <f t="shared" si="0"/>
        <v>43153</v>
      </c>
      <c r="T21" s="108">
        <f t="shared" si="0"/>
        <v>43154</v>
      </c>
      <c r="U21" s="108">
        <f t="shared" si="1"/>
        <v>43157</v>
      </c>
      <c r="V21" s="108">
        <f t="shared" si="1"/>
        <v>43158</v>
      </c>
      <c r="W21" s="108">
        <f t="shared" si="1"/>
        <v>43159</v>
      </c>
      <c r="X21" s="108"/>
      <c r="Y21" s="108"/>
      <c r="Z21" s="108"/>
    </row>
    <row r="22" spans="3:27" x14ac:dyDescent="0.25">
      <c r="C22" s="107">
        <v>43160</v>
      </c>
      <c r="D22" s="108">
        <v>43160</v>
      </c>
      <c r="E22" s="108">
        <f t="shared" si="0"/>
        <v>43161</v>
      </c>
      <c r="F22" s="108">
        <f t="shared" si="0"/>
        <v>43164</v>
      </c>
      <c r="G22" s="108">
        <f t="shared" si="0"/>
        <v>43165</v>
      </c>
      <c r="H22" s="108">
        <f t="shared" si="0"/>
        <v>43166</v>
      </c>
      <c r="I22" s="108">
        <f t="shared" si="0"/>
        <v>43167</v>
      </c>
      <c r="J22" s="108">
        <f t="shared" si="0"/>
        <v>43168</v>
      </c>
      <c r="K22" s="108">
        <f t="shared" si="0"/>
        <v>43171</v>
      </c>
      <c r="L22" s="108">
        <f t="shared" si="0"/>
        <v>43172</v>
      </c>
      <c r="M22" s="108">
        <f t="shared" si="0"/>
        <v>43173</v>
      </c>
      <c r="N22" s="108">
        <f t="shared" si="0"/>
        <v>43174</v>
      </c>
      <c r="O22" s="108">
        <f t="shared" si="0"/>
        <v>43175</v>
      </c>
      <c r="P22" s="108">
        <f t="shared" si="0"/>
        <v>43178</v>
      </c>
      <c r="Q22" s="108">
        <f t="shared" si="0"/>
        <v>43179</v>
      </c>
      <c r="R22" s="108">
        <f t="shared" si="0"/>
        <v>43180</v>
      </c>
      <c r="S22" s="108">
        <f t="shared" si="0"/>
        <v>43181</v>
      </c>
      <c r="T22" s="108">
        <f t="shared" si="0"/>
        <v>43182</v>
      </c>
      <c r="U22" s="108">
        <f t="shared" si="1"/>
        <v>43185</v>
      </c>
      <c r="V22" s="108">
        <f t="shared" si="1"/>
        <v>43186</v>
      </c>
      <c r="W22" s="108">
        <f t="shared" si="1"/>
        <v>43187</v>
      </c>
      <c r="X22" s="108">
        <f t="shared" si="1"/>
        <v>43188</v>
      </c>
      <c r="Y22" s="108">
        <f t="shared" si="1"/>
        <v>43189</v>
      </c>
      <c r="Z22" s="108"/>
    </row>
    <row r="23" spans="3:27" x14ac:dyDescent="0.25">
      <c r="C23" s="107">
        <v>43191</v>
      </c>
      <c r="D23" s="108">
        <v>43192</v>
      </c>
      <c r="E23" s="108">
        <f t="shared" si="0"/>
        <v>43193</v>
      </c>
      <c r="F23" s="108">
        <f t="shared" si="0"/>
        <v>43194</v>
      </c>
      <c r="G23" s="108">
        <f t="shared" si="0"/>
        <v>43195</v>
      </c>
      <c r="H23" s="108">
        <f t="shared" si="0"/>
        <v>43196</v>
      </c>
      <c r="I23" s="108">
        <f t="shared" si="0"/>
        <v>43199</v>
      </c>
      <c r="J23" s="108">
        <f t="shared" si="0"/>
        <v>43200</v>
      </c>
      <c r="K23" s="108">
        <f t="shared" si="0"/>
        <v>43201</v>
      </c>
      <c r="L23" s="108">
        <f t="shared" si="0"/>
        <v>43202</v>
      </c>
      <c r="M23" s="108">
        <f t="shared" si="0"/>
        <v>43203</v>
      </c>
      <c r="N23" s="108">
        <f t="shared" si="0"/>
        <v>43206</v>
      </c>
      <c r="O23" s="108">
        <f t="shared" si="0"/>
        <v>43207</v>
      </c>
      <c r="P23" s="108">
        <f t="shared" si="0"/>
        <v>43208</v>
      </c>
      <c r="Q23" s="108">
        <f t="shared" si="0"/>
        <v>43209</v>
      </c>
      <c r="R23" s="108">
        <f t="shared" si="0"/>
        <v>43210</v>
      </c>
      <c r="S23" s="108">
        <f t="shared" si="0"/>
        <v>43213</v>
      </c>
      <c r="T23" s="108">
        <f t="shared" si="0"/>
        <v>43214</v>
      </c>
      <c r="U23" s="108">
        <f t="shared" si="1"/>
        <v>43215</v>
      </c>
      <c r="V23" s="108">
        <f t="shared" si="1"/>
        <v>43216</v>
      </c>
      <c r="W23" s="108">
        <f t="shared" si="1"/>
        <v>43217</v>
      </c>
      <c r="X23" s="108">
        <f t="shared" si="1"/>
        <v>43220</v>
      </c>
      <c r="Y23" s="108"/>
      <c r="Z23" s="108"/>
      <c r="AA23" s="108"/>
    </row>
    <row r="24" spans="3:27" x14ac:dyDescent="0.25">
      <c r="C24" s="107">
        <v>43221</v>
      </c>
      <c r="D24" s="108">
        <v>43221</v>
      </c>
      <c r="E24" s="108">
        <f t="shared" si="0"/>
        <v>43222</v>
      </c>
      <c r="F24" s="108">
        <f t="shared" si="0"/>
        <v>43223</v>
      </c>
      <c r="G24" s="108">
        <f t="shared" si="0"/>
        <v>43224</v>
      </c>
      <c r="H24" s="108">
        <f t="shared" si="0"/>
        <v>43227</v>
      </c>
      <c r="I24" s="108">
        <f t="shared" si="0"/>
        <v>43228</v>
      </c>
      <c r="J24" s="108">
        <f t="shared" si="0"/>
        <v>43229</v>
      </c>
      <c r="K24" s="108">
        <f t="shared" si="0"/>
        <v>43230</v>
      </c>
      <c r="L24" s="108">
        <f t="shared" si="0"/>
        <v>43231</v>
      </c>
      <c r="M24" s="108">
        <f t="shared" si="0"/>
        <v>43234</v>
      </c>
      <c r="N24" s="108">
        <f t="shared" si="0"/>
        <v>43235</v>
      </c>
      <c r="O24" s="108">
        <f t="shared" si="0"/>
        <v>43236</v>
      </c>
      <c r="P24" s="108">
        <f t="shared" si="0"/>
        <v>43237</v>
      </c>
      <c r="Q24" s="108">
        <f t="shared" si="0"/>
        <v>43238</v>
      </c>
      <c r="R24" s="108">
        <f t="shared" si="0"/>
        <v>43241</v>
      </c>
      <c r="S24" s="108">
        <f t="shared" si="0"/>
        <v>43242</v>
      </c>
      <c r="T24" s="108">
        <f t="shared" si="0"/>
        <v>43243</v>
      </c>
      <c r="U24" s="108">
        <f t="shared" si="1"/>
        <v>43244</v>
      </c>
      <c r="V24" s="108">
        <f t="shared" si="1"/>
        <v>43245</v>
      </c>
      <c r="W24" s="108">
        <f t="shared" si="1"/>
        <v>43248</v>
      </c>
      <c r="X24" s="108">
        <f t="shared" si="1"/>
        <v>43249</v>
      </c>
      <c r="Y24" s="108">
        <f t="shared" si="1"/>
        <v>43250</v>
      </c>
      <c r="Z24" s="108">
        <f t="shared" si="1"/>
        <v>43251</v>
      </c>
      <c r="AA24" s="108"/>
    </row>
    <row r="25" spans="3:27" x14ac:dyDescent="0.25">
      <c r="C25" s="107">
        <v>43252</v>
      </c>
      <c r="D25" s="109">
        <v>43252</v>
      </c>
      <c r="E25" s="108">
        <f t="shared" si="0"/>
        <v>43255</v>
      </c>
      <c r="F25" s="108">
        <f t="shared" si="0"/>
        <v>43256</v>
      </c>
      <c r="G25" s="108">
        <f t="shared" si="0"/>
        <v>43257</v>
      </c>
      <c r="H25" s="108">
        <f t="shared" si="0"/>
        <v>43258</v>
      </c>
      <c r="I25" s="108">
        <f t="shared" si="0"/>
        <v>43259</v>
      </c>
      <c r="J25" s="108">
        <f t="shared" si="0"/>
        <v>43262</v>
      </c>
      <c r="K25" s="108">
        <f t="shared" si="0"/>
        <v>43263</v>
      </c>
      <c r="L25" s="108">
        <f t="shared" si="0"/>
        <v>43264</v>
      </c>
      <c r="M25" s="108">
        <f t="shared" si="0"/>
        <v>43265</v>
      </c>
      <c r="N25" s="108">
        <f t="shared" si="0"/>
        <v>43266</v>
      </c>
      <c r="O25" s="108">
        <f t="shared" si="0"/>
        <v>43269</v>
      </c>
      <c r="P25" s="108">
        <f t="shared" si="0"/>
        <v>43270</v>
      </c>
      <c r="Q25" s="108">
        <f t="shared" si="0"/>
        <v>43271</v>
      </c>
      <c r="R25" s="108">
        <f t="shared" si="0"/>
        <v>43272</v>
      </c>
      <c r="S25" s="108">
        <f t="shared" si="0"/>
        <v>43273</v>
      </c>
      <c r="T25" s="108">
        <f t="shared" si="0"/>
        <v>43276</v>
      </c>
      <c r="U25" s="108">
        <f t="shared" si="1"/>
        <v>43277</v>
      </c>
      <c r="V25" s="108">
        <f t="shared" si="1"/>
        <v>43278</v>
      </c>
      <c r="W25" s="108">
        <f t="shared" si="1"/>
        <v>43279</v>
      </c>
      <c r="X25" s="108">
        <f t="shared" si="1"/>
        <v>43280</v>
      </c>
      <c r="Y25" s="108"/>
      <c r="Z25" s="108"/>
    </row>
    <row r="26" spans="3:27" x14ac:dyDescent="0.25">
      <c r="C26" s="107">
        <v>43282</v>
      </c>
      <c r="D26" s="108">
        <v>43283</v>
      </c>
      <c r="E26" s="108">
        <f t="shared" si="0"/>
        <v>43284</v>
      </c>
      <c r="F26" s="108">
        <f t="shared" si="0"/>
        <v>43285</v>
      </c>
      <c r="G26" s="108">
        <f t="shared" si="0"/>
        <v>43286</v>
      </c>
      <c r="H26" s="108">
        <f t="shared" si="0"/>
        <v>43287</v>
      </c>
      <c r="I26" s="108">
        <f t="shared" si="0"/>
        <v>43290</v>
      </c>
      <c r="J26" s="108">
        <f t="shared" si="0"/>
        <v>43291</v>
      </c>
      <c r="K26" s="108">
        <f t="shared" si="0"/>
        <v>43292</v>
      </c>
      <c r="L26" s="108">
        <f t="shared" si="0"/>
        <v>43293</v>
      </c>
      <c r="M26" s="108">
        <f t="shared" si="0"/>
        <v>43294</v>
      </c>
      <c r="N26" s="108">
        <f t="shared" si="0"/>
        <v>43297</v>
      </c>
      <c r="O26" s="108">
        <f t="shared" si="0"/>
        <v>43298</v>
      </c>
      <c r="P26" s="108">
        <f t="shared" si="0"/>
        <v>43299</v>
      </c>
      <c r="Q26" s="108">
        <f t="shared" si="0"/>
        <v>43300</v>
      </c>
      <c r="R26" s="108">
        <f t="shared" si="0"/>
        <v>43301</v>
      </c>
      <c r="S26" s="108">
        <f t="shared" si="0"/>
        <v>43304</v>
      </c>
      <c r="T26" s="108">
        <f t="shared" si="0"/>
        <v>43305</v>
      </c>
      <c r="U26" s="108">
        <f t="shared" si="1"/>
        <v>43306</v>
      </c>
      <c r="V26" s="108">
        <f t="shared" si="1"/>
        <v>43307</v>
      </c>
      <c r="W26" s="108">
        <f t="shared" si="1"/>
        <v>43308</v>
      </c>
      <c r="X26" s="108">
        <f t="shared" si="1"/>
        <v>43311</v>
      </c>
      <c r="Y26" s="108">
        <f t="shared" si="1"/>
        <v>43312</v>
      </c>
      <c r="Z26" s="108"/>
    </row>
    <row r="27" spans="3:27" x14ac:dyDescent="0.25">
      <c r="C27" s="107">
        <v>43313</v>
      </c>
      <c r="D27" s="108">
        <v>43313</v>
      </c>
      <c r="E27" s="108">
        <f t="shared" si="0"/>
        <v>43314</v>
      </c>
      <c r="F27" s="108">
        <f t="shared" si="0"/>
        <v>43315</v>
      </c>
      <c r="G27" s="108">
        <f t="shared" si="0"/>
        <v>43318</v>
      </c>
      <c r="H27" s="108">
        <f t="shared" si="0"/>
        <v>43319</v>
      </c>
      <c r="I27" s="108">
        <f t="shared" si="0"/>
        <v>43320</v>
      </c>
      <c r="J27" s="108">
        <f t="shared" si="0"/>
        <v>43321</v>
      </c>
      <c r="K27" s="108">
        <f t="shared" si="0"/>
        <v>43322</v>
      </c>
      <c r="L27" s="108">
        <f t="shared" si="0"/>
        <v>43325</v>
      </c>
      <c r="M27" s="108">
        <f t="shared" si="0"/>
        <v>43326</v>
      </c>
      <c r="N27" s="108">
        <f t="shared" si="0"/>
        <v>43327</v>
      </c>
      <c r="O27" s="108">
        <f t="shared" si="0"/>
        <v>43328</v>
      </c>
      <c r="P27" s="108">
        <f t="shared" si="0"/>
        <v>43329</v>
      </c>
      <c r="Q27" s="108">
        <f t="shared" si="0"/>
        <v>43332</v>
      </c>
      <c r="R27" s="108">
        <f t="shared" si="0"/>
        <v>43333</v>
      </c>
      <c r="S27" s="108">
        <f t="shared" si="0"/>
        <v>43334</v>
      </c>
      <c r="T27" s="108">
        <f t="shared" si="0"/>
        <v>43335</v>
      </c>
      <c r="U27" s="108">
        <f t="shared" si="1"/>
        <v>43336</v>
      </c>
      <c r="V27" s="108">
        <f t="shared" si="1"/>
        <v>43339</v>
      </c>
      <c r="W27" s="108">
        <f t="shared" si="1"/>
        <v>43340</v>
      </c>
      <c r="X27" s="108">
        <f t="shared" si="1"/>
        <v>43341</v>
      </c>
      <c r="Y27" s="108">
        <f t="shared" si="1"/>
        <v>43342</v>
      </c>
      <c r="Z27" s="108">
        <f t="shared" si="1"/>
        <v>43343</v>
      </c>
      <c r="AA27" s="108"/>
    </row>
    <row r="28" spans="3:27" x14ac:dyDescent="0.25">
      <c r="C28" s="107">
        <v>43344</v>
      </c>
      <c r="D28" s="108">
        <v>43346</v>
      </c>
      <c r="E28" s="108">
        <f t="shared" si="0"/>
        <v>43347</v>
      </c>
      <c r="F28" s="108">
        <f t="shared" si="0"/>
        <v>43348</v>
      </c>
      <c r="G28" s="108">
        <f t="shared" si="0"/>
        <v>43349</v>
      </c>
      <c r="H28" s="108">
        <f t="shared" si="0"/>
        <v>43350</v>
      </c>
      <c r="I28" s="108">
        <f t="shared" si="0"/>
        <v>43353</v>
      </c>
      <c r="J28" s="108">
        <f t="shared" si="0"/>
        <v>43354</v>
      </c>
      <c r="K28" s="108">
        <f t="shared" si="0"/>
        <v>43355</v>
      </c>
      <c r="L28" s="108">
        <f t="shared" si="0"/>
        <v>43356</v>
      </c>
      <c r="M28" s="108">
        <f t="shared" si="0"/>
        <v>43357</v>
      </c>
      <c r="N28" s="108">
        <f t="shared" si="0"/>
        <v>43360</v>
      </c>
      <c r="O28" s="108">
        <f t="shared" si="0"/>
        <v>43361</v>
      </c>
      <c r="P28" s="108">
        <f t="shared" si="0"/>
        <v>43362</v>
      </c>
      <c r="Q28" s="108">
        <f t="shared" si="0"/>
        <v>43363</v>
      </c>
      <c r="R28" s="108">
        <f t="shared" si="0"/>
        <v>43364</v>
      </c>
      <c r="S28" s="108">
        <f t="shared" si="0"/>
        <v>43367</v>
      </c>
      <c r="T28" s="108">
        <f t="shared" si="0"/>
        <v>43368</v>
      </c>
      <c r="U28" s="108">
        <f t="shared" si="1"/>
        <v>43369</v>
      </c>
      <c r="V28" s="108">
        <f t="shared" si="1"/>
        <v>43370</v>
      </c>
      <c r="W28" s="108">
        <f t="shared" si="1"/>
        <v>43371</v>
      </c>
      <c r="X28" s="108"/>
      <c r="Y28" s="108"/>
      <c r="Z28" s="108"/>
    </row>
    <row r="29" spans="3:27" x14ac:dyDescent="0.25">
      <c r="C29" s="107">
        <v>43374</v>
      </c>
      <c r="D29" s="108">
        <v>43374</v>
      </c>
      <c r="E29" s="108">
        <f t="shared" si="0"/>
        <v>43375</v>
      </c>
      <c r="F29" s="108">
        <f t="shared" si="0"/>
        <v>43376</v>
      </c>
      <c r="G29" s="108">
        <f t="shared" si="0"/>
        <v>43377</v>
      </c>
      <c r="H29" s="108">
        <f t="shared" si="0"/>
        <v>43378</v>
      </c>
      <c r="I29" s="108">
        <f t="shared" si="0"/>
        <v>43381</v>
      </c>
      <c r="J29" s="108">
        <f t="shared" si="0"/>
        <v>43382</v>
      </c>
      <c r="K29" s="108">
        <f t="shared" si="0"/>
        <v>43383</v>
      </c>
      <c r="L29" s="108">
        <f t="shared" si="0"/>
        <v>43384</v>
      </c>
      <c r="M29" s="108">
        <f t="shared" si="0"/>
        <v>43385</v>
      </c>
      <c r="N29" s="108">
        <f t="shared" si="0"/>
        <v>43388</v>
      </c>
      <c r="O29" s="108">
        <f t="shared" si="0"/>
        <v>43389</v>
      </c>
      <c r="P29" s="108">
        <f t="shared" si="0"/>
        <v>43390</v>
      </c>
      <c r="Q29" s="108">
        <f t="shared" si="0"/>
        <v>43391</v>
      </c>
      <c r="R29" s="108">
        <f t="shared" si="0"/>
        <v>43392</v>
      </c>
      <c r="S29" s="108">
        <f t="shared" si="0"/>
        <v>43395</v>
      </c>
      <c r="T29" s="108">
        <f t="shared" si="0"/>
        <v>43396</v>
      </c>
      <c r="U29" s="108">
        <f t="shared" si="1"/>
        <v>43397</v>
      </c>
      <c r="V29" s="108">
        <f t="shared" si="1"/>
        <v>43398</v>
      </c>
      <c r="W29" s="108">
        <f t="shared" si="1"/>
        <v>43399</v>
      </c>
      <c r="X29" s="108">
        <f t="shared" si="1"/>
        <v>43402</v>
      </c>
      <c r="Y29" s="108">
        <f t="shared" si="1"/>
        <v>43403</v>
      </c>
      <c r="Z29" s="108">
        <f t="shared" si="1"/>
        <v>43404</v>
      </c>
      <c r="AA29" s="108"/>
    </row>
    <row r="30" spans="3:27" x14ac:dyDescent="0.25">
      <c r="C30" s="107">
        <v>43405</v>
      </c>
      <c r="D30" s="108">
        <v>43405</v>
      </c>
      <c r="E30" s="108">
        <f t="shared" si="0"/>
        <v>43406</v>
      </c>
      <c r="F30" s="108">
        <f t="shared" si="0"/>
        <v>43409</v>
      </c>
      <c r="G30" s="108">
        <f t="shared" si="0"/>
        <v>43410</v>
      </c>
      <c r="H30" s="108">
        <f t="shared" si="0"/>
        <v>43411</v>
      </c>
      <c r="I30" s="108">
        <f t="shared" si="0"/>
        <v>43412</v>
      </c>
      <c r="J30" s="108">
        <f t="shared" si="0"/>
        <v>43413</v>
      </c>
      <c r="K30" s="108">
        <f t="shared" si="0"/>
        <v>43416</v>
      </c>
      <c r="L30" s="108">
        <f t="shared" si="0"/>
        <v>43417</v>
      </c>
      <c r="M30" s="108">
        <f t="shared" si="0"/>
        <v>43418</v>
      </c>
      <c r="N30" s="108">
        <f t="shared" si="0"/>
        <v>43419</v>
      </c>
      <c r="O30" s="108">
        <f t="shared" si="0"/>
        <v>43420</v>
      </c>
      <c r="P30" s="108">
        <f t="shared" si="0"/>
        <v>43423</v>
      </c>
      <c r="Q30" s="108">
        <f t="shared" si="0"/>
        <v>43424</v>
      </c>
      <c r="R30" s="108">
        <f t="shared" si="0"/>
        <v>43425</v>
      </c>
      <c r="S30" s="108">
        <f t="shared" si="0"/>
        <v>43426</v>
      </c>
      <c r="T30" s="108">
        <f t="shared" si="0"/>
        <v>43427</v>
      </c>
      <c r="U30" s="108">
        <f t="shared" si="1"/>
        <v>43430</v>
      </c>
      <c r="V30" s="108">
        <f t="shared" si="1"/>
        <v>43431</v>
      </c>
      <c r="W30" s="108">
        <f t="shared" si="1"/>
        <v>43432</v>
      </c>
      <c r="X30" s="108">
        <f t="shared" si="1"/>
        <v>43433</v>
      </c>
      <c r="Y30" s="108">
        <f t="shared" si="1"/>
        <v>43434</v>
      </c>
      <c r="Z30" s="108"/>
    </row>
    <row r="31" spans="3:27" x14ac:dyDescent="0.25">
      <c r="C31" s="107">
        <v>43435</v>
      </c>
      <c r="D31" s="108">
        <v>43437</v>
      </c>
      <c r="E31" s="108">
        <f t="shared" si="0"/>
        <v>43438</v>
      </c>
      <c r="F31" s="108">
        <f t="shared" si="0"/>
        <v>43439</v>
      </c>
      <c r="G31" s="108">
        <f t="shared" si="0"/>
        <v>43440</v>
      </c>
      <c r="H31" s="108">
        <f t="shared" si="0"/>
        <v>43441</v>
      </c>
      <c r="I31" s="108">
        <f t="shared" si="0"/>
        <v>43444</v>
      </c>
      <c r="J31" s="108">
        <f t="shared" si="0"/>
        <v>43445</v>
      </c>
      <c r="K31" s="108">
        <f t="shared" si="0"/>
        <v>43446</v>
      </c>
      <c r="L31" s="108">
        <f t="shared" si="0"/>
        <v>43447</v>
      </c>
      <c r="M31" s="108">
        <f t="shared" si="0"/>
        <v>43448</v>
      </c>
      <c r="N31" s="108">
        <f t="shared" si="0"/>
        <v>43451</v>
      </c>
      <c r="O31" s="108">
        <f t="shared" si="0"/>
        <v>43452</v>
      </c>
      <c r="P31" s="108">
        <f t="shared" si="0"/>
        <v>43453</v>
      </c>
      <c r="Q31" s="108">
        <f t="shared" si="0"/>
        <v>43454</v>
      </c>
      <c r="R31" s="108">
        <f t="shared" si="0"/>
        <v>43455</v>
      </c>
      <c r="S31" s="108">
        <f t="shared" si="0"/>
        <v>43458</v>
      </c>
      <c r="T31" s="108">
        <f t="shared" si="0"/>
        <v>43459</v>
      </c>
      <c r="U31" s="108">
        <f t="shared" si="1"/>
        <v>43460</v>
      </c>
      <c r="V31" s="108">
        <f t="shared" si="1"/>
        <v>43461</v>
      </c>
      <c r="W31" s="108">
        <f t="shared" si="1"/>
        <v>43462</v>
      </c>
      <c r="X31" s="108">
        <f t="shared" si="1"/>
        <v>43465</v>
      </c>
      <c r="Y31" s="108"/>
      <c r="Z31" s="108"/>
    </row>
    <row r="32" spans="3:27" x14ac:dyDescent="0.25">
      <c r="C32" s="107"/>
      <c r="D32" t="s">
        <v>118</v>
      </c>
      <c r="E32" t="s">
        <v>119</v>
      </c>
      <c r="F32" t="s">
        <v>120</v>
      </c>
      <c r="G32" t="s">
        <v>121</v>
      </c>
      <c r="H32" t="s">
        <v>122</v>
      </c>
      <c r="I32" t="s">
        <v>118</v>
      </c>
      <c r="J32" t="s">
        <v>119</v>
      </c>
      <c r="K32" t="s">
        <v>120</v>
      </c>
      <c r="L32" t="s">
        <v>121</v>
      </c>
      <c r="M32" t="s">
        <v>122</v>
      </c>
      <c r="N32" t="s">
        <v>118</v>
      </c>
      <c r="O32" t="s">
        <v>119</v>
      </c>
      <c r="P32" t="s">
        <v>120</v>
      </c>
      <c r="Q32" t="s">
        <v>121</v>
      </c>
      <c r="R32" t="s">
        <v>122</v>
      </c>
      <c r="S32" t="s">
        <v>118</v>
      </c>
      <c r="T32" t="s">
        <v>119</v>
      </c>
      <c r="U32" t="s">
        <v>120</v>
      </c>
      <c r="V32" t="s">
        <v>121</v>
      </c>
      <c r="W32" t="s">
        <v>122</v>
      </c>
      <c r="X32" t="s">
        <v>118</v>
      </c>
      <c r="Y32" t="s">
        <v>119</v>
      </c>
      <c r="Z32" t="s">
        <v>120</v>
      </c>
    </row>
    <row r="33" spans="3:27" x14ac:dyDescent="0.25">
      <c r="C33" s="107">
        <v>43466</v>
      </c>
      <c r="D33" s="122">
        <v>43466</v>
      </c>
      <c r="E33" s="108">
        <f t="shared" ref="E33:T48" si="2">WORKDAY(D33,1)</f>
        <v>43467</v>
      </c>
      <c r="F33" s="108">
        <f t="shared" si="2"/>
        <v>43468</v>
      </c>
      <c r="G33" s="108">
        <f t="shared" si="2"/>
        <v>43469</v>
      </c>
      <c r="H33" s="108">
        <f t="shared" si="2"/>
        <v>43472</v>
      </c>
      <c r="I33" s="108">
        <f t="shared" si="2"/>
        <v>43473</v>
      </c>
      <c r="J33" s="108">
        <f t="shared" si="2"/>
        <v>43474</v>
      </c>
      <c r="K33" s="108">
        <f t="shared" si="2"/>
        <v>43475</v>
      </c>
      <c r="L33" s="108">
        <f t="shared" si="2"/>
        <v>43476</v>
      </c>
      <c r="M33" s="108">
        <f t="shared" si="2"/>
        <v>43479</v>
      </c>
      <c r="N33" s="108">
        <f t="shared" si="2"/>
        <v>43480</v>
      </c>
      <c r="O33" s="108">
        <f t="shared" si="2"/>
        <v>43481</v>
      </c>
      <c r="P33" s="108">
        <f t="shared" si="2"/>
        <v>43482</v>
      </c>
      <c r="Q33" s="108">
        <f t="shared" si="2"/>
        <v>43483</v>
      </c>
      <c r="R33" s="108">
        <f t="shared" si="2"/>
        <v>43486</v>
      </c>
      <c r="S33" s="108">
        <f t="shared" si="2"/>
        <v>43487</v>
      </c>
      <c r="T33" s="108">
        <f t="shared" si="2"/>
        <v>43488</v>
      </c>
      <c r="U33" s="108">
        <f t="shared" ref="U33:Z56" si="3">WORKDAY(T33,1)</f>
        <v>43489</v>
      </c>
      <c r="V33" s="108">
        <f t="shared" si="3"/>
        <v>43490</v>
      </c>
      <c r="W33" s="108">
        <f t="shared" si="3"/>
        <v>43493</v>
      </c>
      <c r="X33" s="108">
        <f t="shared" si="3"/>
        <v>43494</v>
      </c>
      <c r="Y33" s="108">
        <f t="shared" si="3"/>
        <v>43495</v>
      </c>
      <c r="Z33" s="108">
        <f t="shared" si="3"/>
        <v>43496</v>
      </c>
      <c r="AA33" s="108"/>
    </row>
    <row r="34" spans="3:27" x14ac:dyDescent="0.25">
      <c r="C34" s="107">
        <v>43497</v>
      </c>
      <c r="D34" s="122">
        <v>43497</v>
      </c>
      <c r="E34" s="108">
        <f t="shared" si="2"/>
        <v>43500</v>
      </c>
      <c r="F34" s="108">
        <f t="shared" si="2"/>
        <v>43501</v>
      </c>
      <c r="G34" s="108">
        <f t="shared" si="2"/>
        <v>43502</v>
      </c>
      <c r="H34" s="108">
        <f t="shared" si="2"/>
        <v>43503</v>
      </c>
      <c r="I34" s="108">
        <f t="shared" si="2"/>
        <v>43504</v>
      </c>
      <c r="J34" s="108">
        <f t="shared" si="2"/>
        <v>43507</v>
      </c>
      <c r="K34" s="108">
        <f t="shared" si="2"/>
        <v>43508</v>
      </c>
      <c r="L34" s="108">
        <f t="shared" si="2"/>
        <v>43509</v>
      </c>
      <c r="M34" s="108">
        <f t="shared" si="2"/>
        <v>43510</v>
      </c>
      <c r="N34" s="108">
        <f t="shared" si="2"/>
        <v>43511</v>
      </c>
      <c r="O34" s="108">
        <f t="shared" si="2"/>
        <v>43514</v>
      </c>
      <c r="P34" s="108">
        <f t="shared" si="2"/>
        <v>43515</v>
      </c>
      <c r="Q34" s="108">
        <f t="shared" si="2"/>
        <v>43516</v>
      </c>
      <c r="R34" s="108">
        <f t="shared" si="2"/>
        <v>43517</v>
      </c>
      <c r="S34" s="108">
        <f t="shared" si="2"/>
        <v>43518</v>
      </c>
      <c r="T34" s="108">
        <f t="shared" si="2"/>
        <v>43521</v>
      </c>
      <c r="U34" s="108">
        <f t="shared" si="3"/>
        <v>43522</v>
      </c>
      <c r="V34" s="108">
        <f t="shared" si="3"/>
        <v>43523</v>
      </c>
      <c r="W34" s="108">
        <f t="shared" si="3"/>
        <v>43524</v>
      </c>
      <c r="X34" s="108"/>
      <c r="Y34" s="108"/>
      <c r="Z34" s="108"/>
      <c r="AA34" s="108"/>
    </row>
    <row r="35" spans="3:27" x14ac:dyDescent="0.25">
      <c r="C35" s="107">
        <v>43525</v>
      </c>
      <c r="D35" s="122">
        <v>43525</v>
      </c>
      <c r="E35" s="108">
        <f t="shared" si="2"/>
        <v>43528</v>
      </c>
      <c r="F35" s="108">
        <f t="shared" si="2"/>
        <v>43529</v>
      </c>
      <c r="G35" s="108">
        <f t="shared" si="2"/>
        <v>43530</v>
      </c>
      <c r="H35" s="108">
        <f t="shared" si="2"/>
        <v>43531</v>
      </c>
      <c r="I35" s="108">
        <f t="shared" si="2"/>
        <v>43532</v>
      </c>
      <c r="J35" s="108">
        <f t="shared" si="2"/>
        <v>43535</v>
      </c>
      <c r="K35" s="108">
        <f t="shared" si="2"/>
        <v>43536</v>
      </c>
      <c r="L35" s="108">
        <f t="shared" si="2"/>
        <v>43537</v>
      </c>
      <c r="M35" s="108">
        <f t="shared" si="2"/>
        <v>43538</v>
      </c>
      <c r="N35" s="108">
        <f t="shared" si="2"/>
        <v>43539</v>
      </c>
      <c r="O35" s="108">
        <f t="shared" si="2"/>
        <v>43542</v>
      </c>
      <c r="P35" s="108">
        <f t="shared" si="2"/>
        <v>43543</v>
      </c>
      <c r="Q35" s="108">
        <f t="shared" si="2"/>
        <v>43544</v>
      </c>
      <c r="R35" s="108">
        <f t="shared" si="2"/>
        <v>43545</v>
      </c>
      <c r="S35" s="108">
        <f t="shared" si="2"/>
        <v>43546</v>
      </c>
      <c r="T35" s="108">
        <f t="shared" si="2"/>
        <v>43549</v>
      </c>
      <c r="U35" s="108">
        <f t="shared" si="3"/>
        <v>43550</v>
      </c>
      <c r="V35" s="108">
        <f t="shared" si="3"/>
        <v>43551</v>
      </c>
      <c r="W35" s="108">
        <f t="shared" si="3"/>
        <v>43552</v>
      </c>
      <c r="X35" s="108">
        <f t="shared" si="3"/>
        <v>43553</v>
      </c>
      <c r="Y35" s="108"/>
      <c r="Z35" s="108"/>
      <c r="AA35" s="108"/>
    </row>
    <row r="36" spans="3:27" x14ac:dyDescent="0.25">
      <c r="C36" s="107">
        <v>43556</v>
      </c>
      <c r="D36" s="122">
        <v>43556</v>
      </c>
      <c r="E36" s="108">
        <f t="shared" si="2"/>
        <v>43557</v>
      </c>
      <c r="F36" s="108">
        <f t="shared" si="2"/>
        <v>43558</v>
      </c>
      <c r="G36" s="108">
        <f t="shared" si="2"/>
        <v>43559</v>
      </c>
      <c r="H36" s="108">
        <f t="shared" si="2"/>
        <v>43560</v>
      </c>
      <c r="I36" s="108">
        <f t="shared" si="2"/>
        <v>43563</v>
      </c>
      <c r="J36" s="108">
        <f t="shared" si="2"/>
        <v>43564</v>
      </c>
      <c r="K36" s="108">
        <f t="shared" si="2"/>
        <v>43565</v>
      </c>
      <c r="L36" s="108">
        <f t="shared" si="2"/>
        <v>43566</v>
      </c>
      <c r="M36" s="108">
        <f t="shared" si="2"/>
        <v>43567</v>
      </c>
      <c r="N36" s="108">
        <f t="shared" si="2"/>
        <v>43570</v>
      </c>
      <c r="O36" s="108">
        <f t="shared" si="2"/>
        <v>43571</v>
      </c>
      <c r="P36" s="108">
        <f t="shared" si="2"/>
        <v>43572</v>
      </c>
      <c r="Q36" s="108">
        <f t="shared" si="2"/>
        <v>43573</v>
      </c>
      <c r="R36" s="108">
        <f t="shared" si="2"/>
        <v>43574</v>
      </c>
      <c r="S36" s="108">
        <f t="shared" si="2"/>
        <v>43577</v>
      </c>
      <c r="T36" s="108">
        <f t="shared" si="2"/>
        <v>43578</v>
      </c>
      <c r="U36" s="108">
        <f t="shared" si="3"/>
        <v>43579</v>
      </c>
      <c r="V36" s="108">
        <f t="shared" si="3"/>
        <v>43580</v>
      </c>
      <c r="W36" s="108">
        <f t="shared" si="3"/>
        <v>43581</v>
      </c>
      <c r="X36" s="108">
        <f t="shared" si="3"/>
        <v>43584</v>
      </c>
      <c r="Y36" s="108">
        <f t="shared" si="3"/>
        <v>43585</v>
      </c>
      <c r="Z36" s="108"/>
      <c r="AA36" s="108"/>
    </row>
    <row r="37" spans="3:27" x14ac:dyDescent="0.25">
      <c r="C37" s="107">
        <v>43586</v>
      </c>
      <c r="D37" s="122">
        <v>43586</v>
      </c>
      <c r="E37" s="108">
        <f t="shared" si="2"/>
        <v>43587</v>
      </c>
      <c r="F37" s="108">
        <f t="shared" si="2"/>
        <v>43588</v>
      </c>
      <c r="G37" s="108">
        <f t="shared" si="2"/>
        <v>43591</v>
      </c>
      <c r="H37" s="108">
        <f t="shared" si="2"/>
        <v>43592</v>
      </c>
      <c r="I37" s="108">
        <f t="shared" si="2"/>
        <v>43593</v>
      </c>
      <c r="J37" s="108">
        <f t="shared" si="2"/>
        <v>43594</v>
      </c>
      <c r="K37" s="108">
        <f t="shared" si="2"/>
        <v>43595</v>
      </c>
      <c r="L37" s="108">
        <f t="shared" si="2"/>
        <v>43598</v>
      </c>
      <c r="M37" s="108">
        <f t="shared" si="2"/>
        <v>43599</v>
      </c>
      <c r="N37" s="108">
        <f t="shared" si="2"/>
        <v>43600</v>
      </c>
      <c r="O37" s="108">
        <f t="shared" si="2"/>
        <v>43601</v>
      </c>
      <c r="P37" s="108">
        <f t="shared" si="2"/>
        <v>43602</v>
      </c>
      <c r="Q37" s="108">
        <f t="shared" si="2"/>
        <v>43605</v>
      </c>
      <c r="R37" s="108">
        <f t="shared" si="2"/>
        <v>43606</v>
      </c>
      <c r="S37" s="108">
        <f t="shared" si="2"/>
        <v>43607</v>
      </c>
      <c r="T37" s="108">
        <f t="shared" si="2"/>
        <v>43608</v>
      </c>
      <c r="U37" s="108">
        <f t="shared" si="3"/>
        <v>43609</v>
      </c>
      <c r="V37" s="108">
        <f t="shared" si="3"/>
        <v>43612</v>
      </c>
      <c r="W37" s="108">
        <f t="shared" si="3"/>
        <v>43613</v>
      </c>
      <c r="X37" s="108">
        <f t="shared" si="3"/>
        <v>43614</v>
      </c>
      <c r="Y37" s="108">
        <f t="shared" si="3"/>
        <v>43615</v>
      </c>
      <c r="Z37" s="108">
        <f t="shared" si="3"/>
        <v>43616</v>
      </c>
      <c r="AA37" s="108"/>
    </row>
    <row r="38" spans="3:27" x14ac:dyDescent="0.25">
      <c r="C38" s="107">
        <v>43617</v>
      </c>
      <c r="D38" s="122">
        <v>43619</v>
      </c>
      <c r="E38" s="108">
        <f t="shared" si="2"/>
        <v>43620</v>
      </c>
      <c r="F38" s="108">
        <f t="shared" si="2"/>
        <v>43621</v>
      </c>
      <c r="G38" s="108">
        <f t="shared" si="2"/>
        <v>43622</v>
      </c>
      <c r="H38" s="108">
        <f t="shared" si="2"/>
        <v>43623</v>
      </c>
      <c r="I38" s="108">
        <f t="shared" si="2"/>
        <v>43626</v>
      </c>
      <c r="J38" s="108">
        <f t="shared" si="2"/>
        <v>43627</v>
      </c>
      <c r="K38" s="108">
        <f t="shared" si="2"/>
        <v>43628</v>
      </c>
      <c r="L38" s="108">
        <f t="shared" si="2"/>
        <v>43629</v>
      </c>
      <c r="M38" s="108">
        <f t="shared" si="2"/>
        <v>43630</v>
      </c>
      <c r="N38" s="108">
        <f t="shared" si="2"/>
        <v>43633</v>
      </c>
      <c r="O38" s="108">
        <f t="shared" si="2"/>
        <v>43634</v>
      </c>
      <c r="P38" s="108">
        <f t="shared" si="2"/>
        <v>43635</v>
      </c>
      <c r="Q38" s="108">
        <f t="shared" si="2"/>
        <v>43636</v>
      </c>
      <c r="R38" s="108">
        <f t="shared" si="2"/>
        <v>43637</v>
      </c>
      <c r="S38" s="108">
        <f t="shared" si="2"/>
        <v>43640</v>
      </c>
      <c r="T38" s="108">
        <f t="shared" si="2"/>
        <v>43641</v>
      </c>
      <c r="U38" s="108">
        <f t="shared" si="3"/>
        <v>43642</v>
      </c>
      <c r="V38" s="108">
        <f t="shared" si="3"/>
        <v>43643</v>
      </c>
      <c r="W38" s="108">
        <f t="shared" si="3"/>
        <v>43644</v>
      </c>
      <c r="X38" s="108"/>
      <c r="Y38" s="108"/>
      <c r="Z38" s="108"/>
      <c r="AA38" s="108"/>
    </row>
    <row r="39" spans="3:27" x14ac:dyDescent="0.25">
      <c r="C39" s="107">
        <v>43647</v>
      </c>
      <c r="D39" s="122">
        <v>43647</v>
      </c>
      <c r="E39" s="108">
        <f t="shared" si="2"/>
        <v>43648</v>
      </c>
      <c r="F39" s="108">
        <f t="shared" si="2"/>
        <v>43649</v>
      </c>
      <c r="G39" s="108">
        <f t="shared" si="2"/>
        <v>43650</v>
      </c>
      <c r="H39" s="108">
        <f t="shared" si="2"/>
        <v>43651</v>
      </c>
      <c r="I39" s="108">
        <f t="shared" si="2"/>
        <v>43654</v>
      </c>
      <c r="J39" s="108">
        <f t="shared" si="2"/>
        <v>43655</v>
      </c>
      <c r="K39" s="108">
        <f t="shared" si="2"/>
        <v>43656</v>
      </c>
      <c r="L39" s="108">
        <f t="shared" si="2"/>
        <v>43657</v>
      </c>
      <c r="M39" s="108">
        <f t="shared" si="2"/>
        <v>43658</v>
      </c>
      <c r="N39" s="108">
        <f t="shared" si="2"/>
        <v>43661</v>
      </c>
      <c r="O39" s="108">
        <f t="shared" si="2"/>
        <v>43662</v>
      </c>
      <c r="P39" s="108">
        <f t="shared" si="2"/>
        <v>43663</v>
      </c>
      <c r="Q39" s="108">
        <f t="shared" si="2"/>
        <v>43664</v>
      </c>
      <c r="R39" s="108">
        <f t="shared" si="2"/>
        <v>43665</v>
      </c>
      <c r="S39" s="108">
        <f t="shared" si="2"/>
        <v>43668</v>
      </c>
      <c r="T39" s="108">
        <f t="shared" si="2"/>
        <v>43669</v>
      </c>
      <c r="U39" s="108">
        <f t="shared" si="3"/>
        <v>43670</v>
      </c>
      <c r="V39" s="108">
        <f t="shared" si="3"/>
        <v>43671</v>
      </c>
      <c r="W39" s="108">
        <f t="shared" si="3"/>
        <v>43672</v>
      </c>
      <c r="X39" s="108">
        <f t="shared" si="3"/>
        <v>43675</v>
      </c>
      <c r="Y39" s="108">
        <f t="shared" si="3"/>
        <v>43676</v>
      </c>
      <c r="Z39" s="108">
        <f t="shared" si="3"/>
        <v>43677</v>
      </c>
      <c r="AA39" s="108"/>
    </row>
    <row r="40" spans="3:27" x14ac:dyDescent="0.25">
      <c r="C40" s="107">
        <v>43678</v>
      </c>
      <c r="D40" s="122">
        <v>43678</v>
      </c>
      <c r="E40" s="108">
        <f t="shared" si="2"/>
        <v>43679</v>
      </c>
      <c r="F40" s="108">
        <f t="shared" si="2"/>
        <v>43682</v>
      </c>
      <c r="G40" s="108">
        <f t="shared" si="2"/>
        <v>43683</v>
      </c>
      <c r="H40" s="108">
        <f t="shared" si="2"/>
        <v>43684</v>
      </c>
      <c r="I40" s="108">
        <f t="shared" si="2"/>
        <v>43685</v>
      </c>
      <c r="J40" s="108">
        <f t="shared" si="2"/>
        <v>43686</v>
      </c>
      <c r="K40" s="108">
        <f t="shared" si="2"/>
        <v>43689</v>
      </c>
      <c r="L40" s="108">
        <f t="shared" si="2"/>
        <v>43690</v>
      </c>
      <c r="M40" s="108">
        <f t="shared" si="2"/>
        <v>43691</v>
      </c>
      <c r="N40" s="108">
        <f t="shared" si="2"/>
        <v>43692</v>
      </c>
      <c r="O40" s="108">
        <f t="shared" si="2"/>
        <v>43693</v>
      </c>
      <c r="P40" s="108">
        <f t="shared" si="2"/>
        <v>43696</v>
      </c>
      <c r="Q40" s="108">
        <f t="shared" si="2"/>
        <v>43697</v>
      </c>
      <c r="R40" s="108">
        <f t="shared" si="2"/>
        <v>43698</v>
      </c>
      <c r="S40" s="108">
        <f t="shared" si="2"/>
        <v>43699</v>
      </c>
      <c r="T40" s="108">
        <f t="shared" si="2"/>
        <v>43700</v>
      </c>
      <c r="U40" s="108">
        <f t="shared" si="3"/>
        <v>43703</v>
      </c>
      <c r="V40" s="108">
        <f t="shared" si="3"/>
        <v>43704</v>
      </c>
      <c r="W40" s="108">
        <f t="shared" si="3"/>
        <v>43705</v>
      </c>
      <c r="X40" s="108">
        <f t="shared" si="3"/>
        <v>43706</v>
      </c>
      <c r="Y40" s="108">
        <f t="shared" si="3"/>
        <v>43707</v>
      </c>
      <c r="Z40" s="108"/>
      <c r="AA40" s="108"/>
    </row>
    <row r="41" spans="3:27" x14ac:dyDescent="0.25">
      <c r="C41" s="107">
        <v>43709</v>
      </c>
      <c r="D41" s="122">
        <v>43710</v>
      </c>
      <c r="E41" s="108">
        <f t="shared" si="2"/>
        <v>43711</v>
      </c>
      <c r="F41" s="108">
        <f t="shared" si="2"/>
        <v>43712</v>
      </c>
      <c r="G41" s="108">
        <f t="shared" si="2"/>
        <v>43713</v>
      </c>
      <c r="H41" s="108">
        <f t="shared" si="2"/>
        <v>43714</v>
      </c>
      <c r="I41" s="108">
        <f t="shared" si="2"/>
        <v>43717</v>
      </c>
      <c r="J41" s="108">
        <f t="shared" si="2"/>
        <v>43718</v>
      </c>
      <c r="K41" s="108">
        <f t="shared" si="2"/>
        <v>43719</v>
      </c>
      <c r="L41" s="108">
        <f t="shared" si="2"/>
        <v>43720</v>
      </c>
      <c r="M41" s="108">
        <f t="shared" si="2"/>
        <v>43721</v>
      </c>
      <c r="N41" s="108">
        <f t="shared" si="2"/>
        <v>43724</v>
      </c>
      <c r="O41" s="108">
        <f t="shared" si="2"/>
        <v>43725</v>
      </c>
      <c r="P41" s="108">
        <f t="shared" si="2"/>
        <v>43726</v>
      </c>
      <c r="Q41" s="108">
        <f t="shared" si="2"/>
        <v>43727</v>
      </c>
      <c r="R41" s="108">
        <f t="shared" si="2"/>
        <v>43728</v>
      </c>
      <c r="S41" s="108">
        <f t="shared" si="2"/>
        <v>43731</v>
      </c>
      <c r="T41" s="108">
        <f t="shared" si="2"/>
        <v>43732</v>
      </c>
      <c r="U41" s="108">
        <f t="shared" si="3"/>
        <v>43733</v>
      </c>
      <c r="V41" s="108">
        <f t="shared" si="3"/>
        <v>43734</v>
      </c>
      <c r="W41" s="108">
        <f t="shared" si="3"/>
        <v>43735</v>
      </c>
      <c r="X41" s="108">
        <f t="shared" si="3"/>
        <v>43738</v>
      </c>
      <c r="Y41" s="108"/>
      <c r="Z41" s="108"/>
      <c r="AA41" s="108"/>
    </row>
    <row r="42" spans="3:27" x14ac:dyDescent="0.25">
      <c r="C42" s="107">
        <v>43739</v>
      </c>
      <c r="D42" s="122">
        <v>43739</v>
      </c>
      <c r="E42" s="108">
        <f t="shared" si="2"/>
        <v>43740</v>
      </c>
      <c r="F42" s="108">
        <f t="shared" si="2"/>
        <v>43741</v>
      </c>
      <c r="G42" s="108">
        <f t="shared" si="2"/>
        <v>43742</v>
      </c>
      <c r="H42" s="108">
        <f t="shared" si="2"/>
        <v>43745</v>
      </c>
      <c r="I42" s="108">
        <f t="shared" si="2"/>
        <v>43746</v>
      </c>
      <c r="J42" s="108">
        <f t="shared" si="2"/>
        <v>43747</v>
      </c>
      <c r="K42" s="108">
        <f t="shared" si="2"/>
        <v>43748</v>
      </c>
      <c r="L42" s="108">
        <f t="shared" si="2"/>
        <v>43749</v>
      </c>
      <c r="M42" s="108">
        <f t="shared" si="2"/>
        <v>43752</v>
      </c>
      <c r="N42" s="108">
        <f t="shared" si="2"/>
        <v>43753</v>
      </c>
      <c r="O42" s="108">
        <f t="shared" si="2"/>
        <v>43754</v>
      </c>
      <c r="P42" s="108">
        <f t="shared" si="2"/>
        <v>43755</v>
      </c>
      <c r="Q42" s="108">
        <f t="shared" si="2"/>
        <v>43756</v>
      </c>
      <c r="R42" s="108">
        <f t="shared" si="2"/>
        <v>43759</v>
      </c>
      <c r="S42" s="108">
        <f t="shared" si="2"/>
        <v>43760</v>
      </c>
      <c r="T42" s="108">
        <f t="shared" si="2"/>
        <v>43761</v>
      </c>
      <c r="U42" s="108">
        <f t="shared" si="3"/>
        <v>43762</v>
      </c>
      <c r="V42" s="108">
        <f t="shared" si="3"/>
        <v>43763</v>
      </c>
      <c r="W42" s="108">
        <f t="shared" si="3"/>
        <v>43766</v>
      </c>
      <c r="X42" s="108">
        <f t="shared" si="3"/>
        <v>43767</v>
      </c>
      <c r="Y42" s="108">
        <f t="shared" si="3"/>
        <v>43768</v>
      </c>
      <c r="Z42" s="108">
        <f t="shared" si="3"/>
        <v>43769</v>
      </c>
      <c r="AA42" s="108"/>
    </row>
    <row r="43" spans="3:27" x14ac:dyDescent="0.25">
      <c r="C43" s="107">
        <v>43770</v>
      </c>
      <c r="D43" s="122">
        <v>43770</v>
      </c>
      <c r="E43" s="108">
        <f t="shared" si="2"/>
        <v>43773</v>
      </c>
      <c r="F43" s="108">
        <f t="shared" si="2"/>
        <v>43774</v>
      </c>
      <c r="G43" s="108">
        <f t="shared" si="2"/>
        <v>43775</v>
      </c>
      <c r="H43" s="108">
        <f t="shared" si="2"/>
        <v>43776</v>
      </c>
      <c r="I43" s="108">
        <f t="shared" si="2"/>
        <v>43777</v>
      </c>
      <c r="J43" s="108">
        <f t="shared" si="2"/>
        <v>43780</v>
      </c>
      <c r="K43" s="108">
        <f t="shared" si="2"/>
        <v>43781</v>
      </c>
      <c r="L43" s="108">
        <f t="shared" si="2"/>
        <v>43782</v>
      </c>
      <c r="M43" s="108">
        <f t="shared" si="2"/>
        <v>43783</v>
      </c>
      <c r="N43" s="108">
        <f t="shared" si="2"/>
        <v>43784</v>
      </c>
      <c r="O43" s="108">
        <f t="shared" si="2"/>
        <v>43787</v>
      </c>
      <c r="P43" s="108">
        <f t="shared" si="2"/>
        <v>43788</v>
      </c>
      <c r="Q43" s="108">
        <f t="shared" si="2"/>
        <v>43789</v>
      </c>
      <c r="R43" s="108">
        <f t="shared" si="2"/>
        <v>43790</v>
      </c>
      <c r="S43" s="108">
        <f t="shared" si="2"/>
        <v>43791</v>
      </c>
      <c r="T43" s="108">
        <f t="shared" si="2"/>
        <v>43794</v>
      </c>
      <c r="U43" s="108">
        <f t="shared" si="3"/>
        <v>43795</v>
      </c>
      <c r="V43" s="108">
        <f t="shared" si="3"/>
        <v>43796</v>
      </c>
      <c r="W43" s="108">
        <f t="shared" si="3"/>
        <v>43797</v>
      </c>
      <c r="X43" s="108">
        <f t="shared" si="3"/>
        <v>43798</v>
      </c>
      <c r="Y43" s="108"/>
      <c r="Z43" s="108"/>
      <c r="AA43" s="108"/>
    </row>
    <row r="44" spans="3:27" x14ac:dyDescent="0.25">
      <c r="C44" s="107">
        <v>43800</v>
      </c>
      <c r="D44" s="122">
        <v>43801</v>
      </c>
      <c r="E44" s="108">
        <f t="shared" si="2"/>
        <v>43802</v>
      </c>
      <c r="F44" s="108">
        <f t="shared" si="2"/>
        <v>43803</v>
      </c>
      <c r="G44" s="108">
        <f t="shared" si="2"/>
        <v>43804</v>
      </c>
      <c r="H44" s="108">
        <f t="shared" si="2"/>
        <v>43805</v>
      </c>
      <c r="I44" s="108">
        <f t="shared" si="2"/>
        <v>43808</v>
      </c>
      <c r="J44" s="108">
        <f t="shared" si="2"/>
        <v>43809</v>
      </c>
      <c r="K44" s="108">
        <f t="shared" si="2"/>
        <v>43810</v>
      </c>
      <c r="L44" s="108">
        <f t="shared" si="2"/>
        <v>43811</v>
      </c>
      <c r="M44" s="108">
        <f t="shared" si="2"/>
        <v>43812</v>
      </c>
      <c r="N44" s="108">
        <f t="shared" si="2"/>
        <v>43815</v>
      </c>
      <c r="O44" s="108">
        <f t="shared" si="2"/>
        <v>43816</v>
      </c>
      <c r="P44" s="108">
        <f t="shared" si="2"/>
        <v>43817</v>
      </c>
      <c r="Q44" s="108">
        <f t="shared" si="2"/>
        <v>43818</v>
      </c>
      <c r="R44" s="108">
        <f t="shared" si="2"/>
        <v>43819</v>
      </c>
      <c r="S44" s="108">
        <f t="shared" si="2"/>
        <v>43822</v>
      </c>
      <c r="T44" s="108">
        <f t="shared" si="2"/>
        <v>43823</v>
      </c>
      <c r="U44" s="108">
        <f t="shared" si="3"/>
        <v>43824</v>
      </c>
      <c r="V44" s="108">
        <f t="shared" si="3"/>
        <v>43825</v>
      </c>
      <c r="W44" s="108">
        <f t="shared" si="3"/>
        <v>43826</v>
      </c>
      <c r="X44" s="108">
        <f t="shared" si="3"/>
        <v>43829</v>
      </c>
      <c r="Y44" s="108">
        <f t="shared" si="3"/>
        <v>43830</v>
      </c>
      <c r="Z44" s="108"/>
      <c r="AA44" s="108"/>
    </row>
    <row r="45" spans="3:27" x14ac:dyDescent="0.25">
      <c r="C45" s="107">
        <v>43831</v>
      </c>
      <c r="D45" s="122">
        <v>43831</v>
      </c>
      <c r="E45" s="108">
        <f t="shared" si="2"/>
        <v>43832</v>
      </c>
      <c r="F45" s="108">
        <f t="shared" si="2"/>
        <v>43833</v>
      </c>
      <c r="G45" s="108">
        <f t="shared" si="2"/>
        <v>43836</v>
      </c>
      <c r="H45" s="108">
        <f t="shared" si="2"/>
        <v>43837</v>
      </c>
      <c r="I45" s="108">
        <f t="shared" si="2"/>
        <v>43838</v>
      </c>
      <c r="J45" s="108">
        <f t="shared" si="2"/>
        <v>43839</v>
      </c>
      <c r="K45" s="108">
        <f t="shared" si="2"/>
        <v>43840</v>
      </c>
      <c r="L45" s="108">
        <f t="shared" si="2"/>
        <v>43843</v>
      </c>
      <c r="M45" s="108">
        <f t="shared" si="2"/>
        <v>43844</v>
      </c>
      <c r="N45" s="108">
        <f t="shared" si="2"/>
        <v>43845</v>
      </c>
      <c r="O45" s="108">
        <f t="shared" si="2"/>
        <v>43846</v>
      </c>
      <c r="P45" s="108">
        <f t="shared" si="2"/>
        <v>43847</v>
      </c>
      <c r="Q45" s="108">
        <f t="shared" si="2"/>
        <v>43850</v>
      </c>
      <c r="R45" s="108">
        <f t="shared" si="2"/>
        <v>43851</v>
      </c>
      <c r="S45" s="108">
        <f t="shared" si="2"/>
        <v>43852</v>
      </c>
      <c r="T45" s="108">
        <f t="shared" si="2"/>
        <v>43853</v>
      </c>
      <c r="U45" s="108">
        <f t="shared" si="3"/>
        <v>43854</v>
      </c>
      <c r="V45" s="108">
        <f t="shared" si="3"/>
        <v>43857</v>
      </c>
      <c r="W45" s="108">
        <f t="shared" si="3"/>
        <v>43858</v>
      </c>
      <c r="X45" s="108">
        <f t="shared" si="3"/>
        <v>43859</v>
      </c>
      <c r="Y45" s="108">
        <f t="shared" si="3"/>
        <v>43860</v>
      </c>
      <c r="Z45" s="108">
        <f t="shared" si="3"/>
        <v>43861</v>
      </c>
      <c r="AA45" s="108"/>
    </row>
    <row r="46" spans="3:27" x14ac:dyDescent="0.25">
      <c r="C46" s="107">
        <v>43862</v>
      </c>
      <c r="D46" s="122">
        <v>43864</v>
      </c>
      <c r="E46" s="108">
        <f t="shared" si="2"/>
        <v>43865</v>
      </c>
      <c r="F46" s="108">
        <f t="shared" si="2"/>
        <v>43866</v>
      </c>
      <c r="G46" s="108">
        <f t="shared" si="2"/>
        <v>43867</v>
      </c>
      <c r="H46" s="108">
        <f t="shared" si="2"/>
        <v>43868</v>
      </c>
      <c r="I46" s="108">
        <f t="shared" si="2"/>
        <v>43871</v>
      </c>
      <c r="J46" s="108">
        <f t="shared" si="2"/>
        <v>43872</v>
      </c>
      <c r="K46" s="108">
        <f t="shared" si="2"/>
        <v>43873</v>
      </c>
      <c r="L46" s="108">
        <f t="shared" si="2"/>
        <v>43874</v>
      </c>
      <c r="M46" s="108">
        <f t="shared" si="2"/>
        <v>43875</v>
      </c>
      <c r="N46" s="108">
        <f t="shared" si="2"/>
        <v>43878</v>
      </c>
      <c r="O46" s="108">
        <f t="shared" si="2"/>
        <v>43879</v>
      </c>
      <c r="P46" s="108">
        <f t="shared" si="2"/>
        <v>43880</v>
      </c>
      <c r="Q46" s="108">
        <f t="shared" si="2"/>
        <v>43881</v>
      </c>
      <c r="R46" s="108">
        <f t="shared" si="2"/>
        <v>43882</v>
      </c>
      <c r="S46" s="108">
        <f t="shared" si="2"/>
        <v>43885</v>
      </c>
      <c r="T46" s="108">
        <f t="shared" si="2"/>
        <v>43886</v>
      </c>
      <c r="U46" s="108">
        <f t="shared" si="3"/>
        <v>43887</v>
      </c>
      <c r="V46" s="108">
        <f t="shared" si="3"/>
        <v>43888</v>
      </c>
      <c r="W46" s="108">
        <f t="shared" si="3"/>
        <v>43889</v>
      </c>
      <c r="X46" s="108"/>
      <c r="Y46" s="108"/>
      <c r="Z46" s="108"/>
      <c r="AA46" s="108"/>
    </row>
    <row r="47" spans="3:27" x14ac:dyDescent="0.25">
      <c r="C47" s="107">
        <v>43891</v>
      </c>
      <c r="D47" s="122">
        <v>43892</v>
      </c>
      <c r="E47" s="108">
        <f t="shared" si="2"/>
        <v>43893</v>
      </c>
      <c r="F47" s="108">
        <f t="shared" si="2"/>
        <v>43894</v>
      </c>
      <c r="G47" s="108">
        <f t="shared" si="2"/>
        <v>43895</v>
      </c>
      <c r="H47" s="108">
        <f t="shared" si="2"/>
        <v>43896</v>
      </c>
      <c r="I47" s="108">
        <f t="shared" si="2"/>
        <v>43899</v>
      </c>
      <c r="J47" s="108">
        <f t="shared" si="2"/>
        <v>43900</v>
      </c>
      <c r="K47" s="108">
        <f t="shared" si="2"/>
        <v>43901</v>
      </c>
      <c r="L47" s="108">
        <f t="shared" si="2"/>
        <v>43902</v>
      </c>
      <c r="M47" s="108">
        <f t="shared" si="2"/>
        <v>43903</v>
      </c>
      <c r="N47" s="108">
        <f t="shared" si="2"/>
        <v>43906</v>
      </c>
      <c r="O47" s="108">
        <f t="shared" si="2"/>
        <v>43907</v>
      </c>
      <c r="P47" s="108">
        <f t="shared" si="2"/>
        <v>43908</v>
      </c>
      <c r="Q47" s="108">
        <f t="shared" si="2"/>
        <v>43909</v>
      </c>
      <c r="R47" s="108">
        <f t="shared" si="2"/>
        <v>43910</v>
      </c>
      <c r="S47" s="108">
        <f t="shared" si="2"/>
        <v>43913</v>
      </c>
      <c r="T47" s="108">
        <f t="shared" si="2"/>
        <v>43914</v>
      </c>
      <c r="U47" s="108">
        <f t="shared" si="3"/>
        <v>43915</v>
      </c>
      <c r="V47" s="108">
        <f t="shared" si="3"/>
        <v>43916</v>
      </c>
      <c r="W47" s="108">
        <f t="shared" si="3"/>
        <v>43917</v>
      </c>
      <c r="X47" s="108">
        <f t="shared" si="3"/>
        <v>43920</v>
      </c>
      <c r="Y47" s="108">
        <f t="shared" si="3"/>
        <v>43921</v>
      </c>
      <c r="Z47" s="108"/>
      <c r="AA47" s="108"/>
    </row>
    <row r="48" spans="3:27" x14ac:dyDescent="0.25">
      <c r="C48" s="107">
        <v>43922</v>
      </c>
      <c r="D48" s="122">
        <v>43922</v>
      </c>
      <c r="E48" s="108">
        <f t="shared" si="2"/>
        <v>43923</v>
      </c>
      <c r="F48" s="108">
        <f t="shared" si="2"/>
        <v>43924</v>
      </c>
      <c r="G48" s="108">
        <f t="shared" si="2"/>
        <v>43927</v>
      </c>
      <c r="H48" s="108">
        <f t="shared" si="2"/>
        <v>43928</v>
      </c>
      <c r="I48" s="108">
        <f t="shared" si="2"/>
        <v>43929</v>
      </c>
      <c r="J48" s="108">
        <f t="shared" si="2"/>
        <v>43930</v>
      </c>
      <c r="K48" s="108">
        <f t="shared" si="2"/>
        <v>43931</v>
      </c>
      <c r="L48" s="108">
        <f t="shared" si="2"/>
        <v>43934</v>
      </c>
      <c r="M48" s="108">
        <f t="shared" si="2"/>
        <v>43935</v>
      </c>
      <c r="N48" s="108">
        <f t="shared" si="2"/>
        <v>43936</v>
      </c>
      <c r="O48" s="108">
        <f t="shared" si="2"/>
        <v>43937</v>
      </c>
      <c r="P48" s="108">
        <f t="shared" si="2"/>
        <v>43938</v>
      </c>
      <c r="Q48" s="108">
        <f t="shared" si="2"/>
        <v>43941</v>
      </c>
      <c r="R48" s="108">
        <f t="shared" si="2"/>
        <v>43942</v>
      </c>
      <c r="S48" s="108">
        <f t="shared" si="2"/>
        <v>43943</v>
      </c>
      <c r="T48" s="108">
        <f t="shared" ref="T48:T56" si="4">WORKDAY(S48,1)</f>
        <v>43944</v>
      </c>
      <c r="U48" s="108">
        <f t="shared" si="3"/>
        <v>43945</v>
      </c>
      <c r="V48" s="108">
        <f t="shared" si="3"/>
        <v>43948</v>
      </c>
      <c r="W48" s="108">
        <f t="shared" si="3"/>
        <v>43949</v>
      </c>
      <c r="X48" s="108">
        <f t="shared" si="3"/>
        <v>43950</v>
      </c>
      <c r="Y48" s="108">
        <f t="shared" si="3"/>
        <v>43951</v>
      </c>
      <c r="Z48" s="108"/>
      <c r="AA48" s="108"/>
    </row>
    <row r="49" spans="3:27" x14ac:dyDescent="0.25">
      <c r="C49" s="107">
        <v>43952</v>
      </c>
      <c r="D49" s="122">
        <v>43952</v>
      </c>
      <c r="E49" s="108">
        <f t="shared" ref="E49:S56" si="5">WORKDAY(D49,1)</f>
        <v>43955</v>
      </c>
      <c r="F49" s="108">
        <f t="shared" si="5"/>
        <v>43956</v>
      </c>
      <c r="G49" s="108">
        <f t="shared" si="5"/>
        <v>43957</v>
      </c>
      <c r="H49" s="108">
        <f t="shared" si="5"/>
        <v>43958</v>
      </c>
      <c r="I49" s="108">
        <f t="shared" si="5"/>
        <v>43959</v>
      </c>
      <c r="J49" s="108">
        <f t="shared" si="5"/>
        <v>43962</v>
      </c>
      <c r="K49" s="108">
        <f t="shared" si="5"/>
        <v>43963</v>
      </c>
      <c r="L49" s="108">
        <f t="shared" si="5"/>
        <v>43964</v>
      </c>
      <c r="M49" s="108">
        <f t="shared" si="5"/>
        <v>43965</v>
      </c>
      <c r="N49" s="108">
        <f t="shared" si="5"/>
        <v>43966</v>
      </c>
      <c r="O49" s="108">
        <f t="shared" si="5"/>
        <v>43969</v>
      </c>
      <c r="P49" s="108">
        <f t="shared" si="5"/>
        <v>43970</v>
      </c>
      <c r="Q49" s="108">
        <f t="shared" si="5"/>
        <v>43971</v>
      </c>
      <c r="R49" s="108">
        <f t="shared" si="5"/>
        <v>43972</v>
      </c>
      <c r="S49" s="108">
        <f t="shared" si="5"/>
        <v>43973</v>
      </c>
      <c r="T49" s="108">
        <f t="shared" si="4"/>
        <v>43976</v>
      </c>
      <c r="U49" s="108">
        <f t="shared" si="3"/>
        <v>43977</v>
      </c>
      <c r="V49" s="108">
        <f t="shared" si="3"/>
        <v>43978</v>
      </c>
      <c r="W49" s="108">
        <f t="shared" si="3"/>
        <v>43979</v>
      </c>
      <c r="X49" s="108">
        <f t="shared" si="3"/>
        <v>43980</v>
      </c>
      <c r="Y49" s="108"/>
      <c r="Z49" s="108"/>
      <c r="AA49" s="108"/>
    </row>
    <row r="50" spans="3:27" x14ac:dyDescent="0.25">
      <c r="C50" s="107">
        <v>43983</v>
      </c>
      <c r="D50" s="122">
        <v>43983</v>
      </c>
      <c r="E50" s="108">
        <f t="shared" si="5"/>
        <v>43984</v>
      </c>
      <c r="F50" s="108">
        <f t="shared" si="5"/>
        <v>43985</v>
      </c>
      <c r="G50" s="108">
        <f t="shared" si="5"/>
        <v>43986</v>
      </c>
      <c r="H50" s="108">
        <f t="shared" si="5"/>
        <v>43987</v>
      </c>
      <c r="I50" s="108">
        <f t="shared" si="5"/>
        <v>43990</v>
      </c>
      <c r="J50" s="108">
        <f t="shared" si="5"/>
        <v>43991</v>
      </c>
      <c r="K50" s="108">
        <f t="shared" si="5"/>
        <v>43992</v>
      </c>
      <c r="L50" s="108">
        <f t="shared" si="5"/>
        <v>43993</v>
      </c>
      <c r="M50" s="108">
        <f t="shared" si="5"/>
        <v>43994</v>
      </c>
      <c r="N50" s="108">
        <f t="shared" si="5"/>
        <v>43997</v>
      </c>
      <c r="O50" s="108">
        <f t="shared" si="5"/>
        <v>43998</v>
      </c>
      <c r="P50" s="108">
        <f t="shared" si="5"/>
        <v>43999</v>
      </c>
      <c r="Q50" s="108">
        <f t="shared" si="5"/>
        <v>44000</v>
      </c>
      <c r="R50" s="108">
        <f t="shared" si="5"/>
        <v>44001</v>
      </c>
      <c r="S50" s="108">
        <f t="shared" si="5"/>
        <v>44004</v>
      </c>
      <c r="T50" s="108">
        <f t="shared" si="4"/>
        <v>44005</v>
      </c>
      <c r="U50" s="108">
        <f t="shared" si="3"/>
        <v>44006</v>
      </c>
      <c r="V50" s="108">
        <f t="shared" si="3"/>
        <v>44007</v>
      </c>
      <c r="W50" s="108">
        <f t="shared" si="3"/>
        <v>44008</v>
      </c>
      <c r="X50" s="108">
        <f t="shared" si="3"/>
        <v>44011</v>
      </c>
      <c r="Y50" s="108">
        <f t="shared" si="3"/>
        <v>44012</v>
      </c>
      <c r="Z50" s="108"/>
      <c r="AA50" s="108"/>
    </row>
    <row r="51" spans="3:27" x14ac:dyDescent="0.25">
      <c r="C51" s="107">
        <v>44013</v>
      </c>
      <c r="D51" s="122">
        <v>44013</v>
      </c>
      <c r="E51" s="108">
        <f t="shared" si="5"/>
        <v>44014</v>
      </c>
      <c r="F51" s="108">
        <f t="shared" si="5"/>
        <v>44015</v>
      </c>
      <c r="G51" s="108">
        <f t="shared" si="5"/>
        <v>44018</v>
      </c>
      <c r="H51" s="108">
        <f t="shared" si="5"/>
        <v>44019</v>
      </c>
      <c r="I51" s="108">
        <f t="shared" si="5"/>
        <v>44020</v>
      </c>
      <c r="J51" s="108">
        <f t="shared" si="5"/>
        <v>44021</v>
      </c>
      <c r="K51" s="108">
        <f t="shared" si="5"/>
        <v>44022</v>
      </c>
      <c r="L51" s="108">
        <f t="shared" si="5"/>
        <v>44025</v>
      </c>
      <c r="M51" s="108">
        <f t="shared" si="5"/>
        <v>44026</v>
      </c>
      <c r="N51" s="108">
        <f t="shared" si="5"/>
        <v>44027</v>
      </c>
      <c r="O51" s="108">
        <f t="shared" si="5"/>
        <v>44028</v>
      </c>
      <c r="P51" s="108">
        <f t="shared" si="5"/>
        <v>44029</v>
      </c>
      <c r="Q51" s="108">
        <f t="shared" si="5"/>
        <v>44032</v>
      </c>
      <c r="R51" s="108">
        <f t="shared" si="5"/>
        <v>44033</v>
      </c>
      <c r="S51" s="108">
        <f t="shared" si="5"/>
        <v>44034</v>
      </c>
      <c r="T51" s="108">
        <f t="shared" si="4"/>
        <v>44035</v>
      </c>
      <c r="U51" s="108">
        <f t="shared" si="3"/>
        <v>44036</v>
      </c>
      <c r="V51" s="108">
        <f t="shared" si="3"/>
        <v>44039</v>
      </c>
      <c r="W51" s="108">
        <f t="shared" si="3"/>
        <v>44040</v>
      </c>
      <c r="X51" s="108">
        <f t="shared" si="3"/>
        <v>44041</v>
      </c>
      <c r="Y51" s="108">
        <f t="shared" si="3"/>
        <v>44042</v>
      </c>
      <c r="Z51" s="108">
        <f t="shared" si="3"/>
        <v>44043</v>
      </c>
      <c r="AA51" s="108"/>
    </row>
    <row r="52" spans="3:27" x14ac:dyDescent="0.25">
      <c r="C52" s="107">
        <v>44044</v>
      </c>
      <c r="D52" s="122">
        <v>44046</v>
      </c>
      <c r="E52" s="108">
        <f t="shared" si="5"/>
        <v>44047</v>
      </c>
      <c r="F52" s="108">
        <f t="shared" si="5"/>
        <v>44048</v>
      </c>
      <c r="G52" s="108">
        <f t="shared" si="5"/>
        <v>44049</v>
      </c>
      <c r="H52" s="108">
        <f t="shared" si="5"/>
        <v>44050</v>
      </c>
      <c r="I52" s="108">
        <f t="shared" si="5"/>
        <v>44053</v>
      </c>
      <c r="J52" s="108">
        <f t="shared" si="5"/>
        <v>44054</v>
      </c>
      <c r="K52" s="108">
        <f t="shared" si="5"/>
        <v>44055</v>
      </c>
      <c r="L52" s="108">
        <f t="shared" si="5"/>
        <v>44056</v>
      </c>
      <c r="M52" s="108">
        <f t="shared" si="5"/>
        <v>44057</v>
      </c>
      <c r="N52" s="108">
        <f t="shared" si="5"/>
        <v>44060</v>
      </c>
      <c r="O52" s="108">
        <f t="shared" si="5"/>
        <v>44061</v>
      </c>
      <c r="P52" s="108">
        <f t="shared" si="5"/>
        <v>44062</v>
      </c>
      <c r="Q52" s="108">
        <f t="shared" si="5"/>
        <v>44063</v>
      </c>
      <c r="R52" s="108">
        <f t="shared" si="5"/>
        <v>44064</v>
      </c>
      <c r="S52" s="108">
        <f t="shared" si="5"/>
        <v>44067</v>
      </c>
      <c r="T52" s="108">
        <f t="shared" si="4"/>
        <v>44068</v>
      </c>
      <c r="U52" s="108">
        <f t="shared" si="3"/>
        <v>44069</v>
      </c>
      <c r="V52" s="108">
        <f t="shared" si="3"/>
        <v>44070</v>
      </c>
      <c r="W52" s="108">
        <f t="shared" si="3"/>
        <v>44071</v>
      </c>
      <c r="X52" s="108">
        <f t="shared" si="3"/>
        <v>44074</v>
      </c>
      <c r="Y52" s="108"/>
      <c r="Z52" s="108"/>
      <c r="AA52" s="108"/>
    </row>
    <row r="53" spans="3:27" x14ac:dyDescent="0.25">
      <c r="C53" s="107">
        <v>44075</v>
      </c>
      <c r="D53" s="122">
        <v>44075</v>
      </c>
      <c r="E53" s="108">
        <f t="shared" si="5"/>
        <v>44076</v>
      </c>
      <c r="F53" s="108">
        <f t="shared" si="5"/>
        <v>44077</v>
      </c>
      <c r="G53" s="108">
        <f t="shared" si="5"/>
        <v>44078</v>
      </c>
      <c r="H53" s="108">
        <f t="shared" si="5"/>
        <v>44081</v>
      </c>
      <c r="I53" s="108">
        <f t="shared" si="5"/>
        <v>44082</v>
      </c>
      <c r="J53" s="108">
        <f t="shared" si="5"/>
        <v>44083</v>
      </c>
      <c r="K53" s="108">
        <f t="shared" si="5"/>
        <v>44084</v>
      </c>
      <c r="L53" s="108">
        <f t="shared" si="5"/>
        <v>44085</v>
      </c>
      <c r="M53" s="108">
        <f t="shared" si="5"/>
        <v>44088</v>
      </c>
      <c r="N53" s="108">
        <f t="shared" si="5"/>
        <v>44089</v>
      </c>
      <c r="O53" s="108">
        <f t="shared" si="5"/>
        <v>44090</v>
      </c>
      <c r="P53" s="108">
        <f t="shared" si="5"/>
        <v>44091</v>
      </c>
      <c r="Q53" s="108">
        <f t="shared" si="5"/>
        <v>44092</v>
      </c>
      <c r="R53" s="108">
        <f t="shared" si="5"/>
        <v>44095</v>
      </c>
      <c r="S53" s="108">
        <f t="shared" si="5"/>
        <v>44096</v>
      </c>
      <c r="T53" s="108">
        <f t="shared" si="4"/>
        <v>44097</v>
      </c>
      <c r="U53" s="108">
        <f t="shared" si="3"/>
        <v>44098</v>
      </c>
      <c r="V53" s="108">
        <f t="shared" si="3"/>
        <v>44099</v>
      </c>
      <c r="W53" s="108">
        <f t="shared" si="3"/>
        <v>44102</v>
      </c>
      <c r="X53" s="108">
        <f t="shared" si="3"/>
        <v>44103</v>
      </c>
      <c r="Y53" s="108">
        <f t="shared" si="3"/>
        <v>44104</v>
      </c>
      <c r="Z53" s="108"/>
      <c r="AA53" s="108"/>
    </row>
    <row r="54" spans="3:27" x14ac:dyDescent="0.25">
      <c r="C54" s="107">
        <v>44105</v>
      </c>
      <c r="D54" s="122">
        <v>44105</v>
      </c>
      <c r="E54" s="108">
        <f t="shared" si="5"/>
        <v>44106</v>
      </c>
      <c r="F54" s="108">
        <f t="shared" si="5"/>
        <v>44109</v>
      </c>
      <c r="G54" s="108">
        <f t="shared" si="5"/>
        <v>44110</v>
      </c>
      <c r="H54" s="108">
        <f t="shared" si="5"/>
        <v>44111</v>
      </c>
      <c r="I54" s="108">
        <f t="shared" si="5"/>
        <v>44112</v>
      </c>
      <c r="J54" s="108">
        <f t="shared" si="5"/>
        <v>44113</v>
      </c>
      <c r="K54" s="108">
        <f t="shared" si="5"/>
        <v>44116</v>
      </c>
      <c r="L54" s="108">
        <f t="shared" si="5"/>
        <v>44117</v>
      </c>
      <c r="M54" s="108">
        <f t="shared" si="5"/>
        <v>44118</v>
      </c>
      <c r="N54" s="108">
        <f t="shared" si="5"/>
        <v>44119</v>
      </c>
      <c r="O54" s="108">
        <f t="shared" si="5"/>
        <v>44120</v>
      </c>
      <c r="P54" s="108">
        <f t="shared" si="5"/>
        <v>44123</v>
      </c>
      <c r="Q54" s="108">
        <f t="shared" si="5"/>
        <v>44124</v>
      </c>
      <c r="R54" s="108">
        <f t="shared" si="5"/>
        <v>44125</v>
      </c>
      <c r="S54" s="108">
        <f t="shared" si="5"/>
        <v>44126</v>
      </c>
      <c r="T54" s="108">
        <f t="shared" si="4"/>
        <v>44127</v>
      </c>
      <c r="U54" s="108">
        <f t="shared" si="3"/>
        <v>44130</v>
      </c>
      <c r="V54" s="108">
        <f t="shared" si="3"/>
        <v>44131</v>
      </c>
      <c r="W54" s="108">
        <f t="shared" si="3"/>
        <v>44132</v>
      </c>
      <c r="X54" s="108">
        <f t="shared" si="3"/>
        <v>44133</v>
      </c>
      <c r="Y54" s="108">
        <f t="shared" si="3"/>
        <v>44134</v>
      </c>
      <c r="Z54" s="108"/>
      <c r="AA54" s="108"/>
    </row>
    <row r="55" spans="3:27" x14ac:dyDescent="0.25">
      <c r="C55" s="107">
        <v>44136</v>
      </c>
      <c r="D55" s="122">
        <v>44137</v>
      </c>
      <c r="E55" s="108">
        <f t="shared" si="5"/>
        <v>44138</v>
      </c>
      <c r="F55" s="108">
        <f t="shared" si="5"/>
        <v>44139</v>
      </c>
      <c r="G55" s="108">
        <f t="shared" si="5"/>
        <v>44140</v>
      </c>
      <c r="H55" s="108">
        <f t="shared" si="5"/>
        <v>44141</v>
      </c>
      <c r="I55" s="108">
        <f t="shared" si="5"/>
        <v>44144</v>
      </c>
      <c r="J55" s="108">
        <f t="shared" si="5"/>
        <v>44145</v>
      </c>
      <c r="K55" s="108">
        <f t="shared" si="5"/>
        <v>44146</v>
      </c>
      <c r="L55" s="108">
        <f t="shared" si="5"/>
        <v>44147</v>
      </c>
      <c r="M55" s="108">
        <f t="shared" si="5"/>
        <v>44148</v>
      </c>
      <c r="N55" s="108">
        <f t="shared" si="5"/>
        <v>44151</v>
      </c>
      <c r="O55" s="108">
        <f t="shared" si="5"/>
        <v>44152</v>
      </c>
      <c r="P55" s="108">
        <f t="shared" si="5"/>
        <v>44153</v>
      </c>
      <c r="Q55" s="108">
        <f t="shared" si="5"/>
        <v>44154</v>
      </c>
      <c r="R55" s="108">
        <f t="shared" si="5"/>
        <v>44155</v>
      </c>
      <c r="S55" s="108">
        <f t="shared" si="5"/>
        <v>44158</v>
      </c>
      <c r="T55" s="108">
        <f t="shared" si="4"/>
        <v>44159</v>
      </c>
      <c r="U55" s="108">
        <f t="shared" si="3"/>
        <v>44160</v>
      </c>
      <c r="V55" s="108">
        <f t="shared" si="3"/>
        <v>44161</v>
      </c>
      <c r="W55" s="108">
        <f t="shared" si="3"/>
        <v>44162</v>
      </c>
      <c r="X55" s="108">
        <f t="shared" si="3"/>
        <v>44165</v>
      </c>
      <c r="Y55" s="108"/>
      <c r="Z55" s="108"/>
      <c r="AA55" s="108"/>
    </row>
    <row r="56" spans="3:27" x14ac:dyDescent="0.25">
      <c r="C56" s="107">
        <v>44166</v>
      </c>
      <c r="D56" s="122">
        <v>44166</v>
      </c>
      <c r="E56" s="108">
        <f t="shared" si="5"/>
        <v>44167</v>
      </c>
      <c r="F56" s="108">
        <f t="shared" si="5"/>
        <v>44168</v>
      </c>
      <c r="G56" s="108">
        <f t="shared" si="5"/>
        <v>44169</v>
      </c>
      <c r="H56" s="108">
        <f t="shared" si="5"/>
        <v>44172</v>
      </c>
      <c r="I56" s="108">
        <f t="shared" si="5"/>
        <v>44173</v>
      </c>
      <c r="J56" s="108">
        <f t="shared" si="5"/>
        <v>44174</v>
      </c>
      <c r="K56" s="108">
        <f t="shared" si="5"/>
        <v>44175</v>
      </c>
      <c r="L56" s="108">
        <f t="shared" si="5"/>
        <v>44176</v>
      </c>
      <c r="M56" s="108">
        <f t="shared" si="5"/>
        <v>44179</v>
      </c>
      <c r="N56" s="108">
        <f t="shared" si="5"/>
        <v>44180</v>
      </c>
      <c r="O56" s="108">
        <f t="shared" si="5"/>
        <v>44181</v>
      </c>
      <c r="P56" s="108">
        <f t="shared" si="5"/>
        <v>44182</v>
      </c>
      <c r="Q56" s="108">
        <f t="shared" si="5"/>
        <v>44183</v>
      </c>
      <c r="R56" s="108">
        <f t="shared" si="5"/>
        <v>44186</v>
      </c>
      <c r="S56" s="108">
        <f t="shared" si="5"/>
        <v>44187</v>
      </c>
      <c r="T56" s="108">
        <f t="shared" si="4"/>
        <v>44188</v>
      </c>
      <c r="U56" s="108">
        <f t="shared" si="3"/>
        <v>44189</v>
      </c>
      <c r="V56" s="108">
        <f t="shared" si="3"/>
        <v>44190</v>
      </c>
      <c r="W56" s="108">
        <f t="shared" si="3"/>
        <v>44193</v>
      </c>
      <c r="X56" s="108">
        <f t="shared" si="3"/>
        <v>44194</v>
      </c>
      <c r="Y56" s="108">
        <f t="shared" si="3"/>
        <v>44195</v>
      </c>
      <c r="Z56" s="108">
        <f t="shared" si="3"/>
        <v>44196</v>
      </c>
      <c r="AA56" s="108"/>
    </row>
    <row r="57" spans="3:27" x14ac:dyDescent="0.25">
      <c r="C57" s="107">
        <v>44197</v>
      </c>
      <c r="D57" s="122">
        <v>44197</v>
      </c>
    </row>
    <row r="58" spans="3:27" x14ac:dyDescent="0.25">
      <c r="C58" s="107">
        <v>44228</v>
      </c>
    </row>
    <row r="59" spans="3:27" x14ac:dyDescent="0.25">
      <c r="C59" s="107">
        <v>44256</v>
      </c>
    </row>
    <row r="60" spans="3:27" x14ac:dyDescent="0.25">
      <c r="C60" s="107">
        <v>44287</v>
      </c>
    </row>
    <row r="61" spans="3:27" x14ac:dyDescent="0.25">
      <c r="C61" s="107">
        <v>44317</v>
      </c>
    </row>
    <row r="62" spans="3:27" x14ac:dyDescent="0.25">
      <c r="C62" s="107">
        <v>44348</v>
      </c>
    </row>
    <row r="63" spans="3:27" x14ac:dyDescent="0.25">
      <c r="C63" s="107">
        <v>44378</v>
      </c>
    </row>
    <row r="64" spans="3:27" x14ac:dyDescent="0.25">
      <c r="C64" s="107">
        <v>44409</v>
      </c>
    </row>
    <row r="65" spans="3:3" x14ac:dyDescent="0.25">
      <c r="C65" s="107">
        <v>44440</v>
      </c>
    </row>
    <row r="66" spans="3:3" x14ac:dyDescent="0.25">
      <c r="C66" s="107">
        <v>44470</v>
      </c>
    </row>
    <row r="67" spans="3:3" x14ac:dyDescent="0.25">
      <c r="C67" s="107">
        <v>44501</v>
      </c>
    </row>
    <row r="68" spans="3:3" x14ac:dyDescent="0.25">
      <c r="C68" s="107">
        <v>44531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Daily Tracking-Quarterly submit</vt:lpstr>
      <vt:lpstr>Lists</vt:lpstr>
      <vt:lpstr>DATES</vt:lpstr>
      <vt:lpstr>Choose_County</vt:lpstr>
      <vt:lpstr>DATES!Choose_Month</vt:lpstr>
      <vt:lpstr>Choose_Month</vt:lpstr>
      <vt:lpstr>CURRI</vt:lpstr>
      <vt:lpstr>FFY</vt:lpstr>
      <vt:lpstr>QTR</vt:lpstr>
      <vt:lpstr>School_Year</vt:lpstr>
    </vt:vector>
  </TitlesOfParts>
  <Company>CAES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 CalFresh</dc:creator>
  <cp:lastModifiedBy>CalFresh 35</cp:lastModifiedBy>
  <cp:lastPrinted>2017-09-26T19:55:02Z</cp:lastPrinted>
  <dcterms:created xsi:type="dcterms:W3CDTF">2017-09-25T19:35:13Z</dcterms:created>
  <dcterms:modified xsi:type="dcterms:W3CDTF">2018-05-07T23:27:19Z</dcterms:modified>
</cp:coreProperties>
</file>