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480" windowHeight="11640" activeTab="0"/>
  </bookViews>
  <sheets>
    <sheet name="Feed Inventory" sheetId="1" r:id="rId1"/>
    <sheet name="Nutrient Requirements" sheetId="2" r:id="rId2"/>
    <sheet name="Ration Evaluator" sheetId="3" r:id="rId3"/>
    <sheet name="Useful Tools" sheetId="4" r:id="rId4"/>
  </sheets>
  <definedNames/>
  <calcPr fullCalcOnLoad="1"/>
</workbook>
</file>

<file path=xl/sharedStrings.xml><?xml version="1.0" encoding="utf-8"?>
<sst xmlns="http://schemas.openxmlformats.org/spreadsheetml/2006/main" count="210" uniqueCount="100">
  <si>
    <t>Stage of Production</t>
  </si>
  <si>
    <t>Maintenance</t>
  </si>
  <si>
    <t>BW</t>
  </si>
  <si>
    <t>TDN</t>
  </si>
  <si>
    <t>CP</t>
  </si>
  <si>
    <t>Ca</t>
  </si>
  <si>
    <t>P</t>
  </si>
  <si>
    <t>Growth and</t>
  </si>
  <si>
    <t>Early Gestation</t>
  </si>
  <si>
    <t>Late Gestation</t>
  </si>
  <si>
    <t>Early Weaned</t>
  </si>
  <si>
    <t>Moderate growth</t>
  </si>
  <si>
    <t>Rapid growth</t>
  </si>
  <si>
    <t>Feed Inventory</t>
  </si>
  <si>
    <t>cwt</t>
  </si>
  <si>
    <t>Feed stuff</t>
  </si>
  <si>
    <t>As Fed</t>
  </si>
  <si>
    <t>Early-Mid Gestation</t>
  </si>
  <si>
    <t>Lactation</t>
  </si>
  <si>
    <t>Total nutrients supplied</t>
  </si>
  <si>
    <t>Cost/day</t>
  </si>
  <si>
    <t>Pelleted supplement</t>
  </si>
  <si>
    <t>Nutrients required</t>
  </si>
  <si>
    <t>Difference</t>
  </si>
  <si>
    <t>Nutrient Requirements of lambs (lb/day)</t>
  </si>
  <si>
    <t>Single lamb</t>
  </si>
  <si>
    <t xml:space="preserve">Late Gestation </t>
  </si>
  <si>
    <t>Twins</t>
  </si>
  <si>
    <t>Triplets or greater</t>
  </si>
  <si>
    <t>Lacation</t>
  </si>
  <si>
    <t xml:space="preserve">Lacation </t>
  </si>
  <si>
    <t>100-120% lamb crop</t>
  </si>
  <si>
    <t>130-175% lamb crop</t>
  </si>
  <si>
    <t>Single</t>
  </si>
  <si>
    <t>potential</t>
  </si>
  <si>
    <t>Ewes, Rams, and Wethers (lb/day)</t>
  </si>
  <si>
    <t>Ewes (lb/day)</t>
  </si>
  <si>
    <t>DMI</t>
  </si>
  <si>
    <t>P = Phosphorus</t>
  </si>
  <si>
    <t>% BW</t>
  </si>
  <si>
    <t>LAMBS</t>
  </si>
  <si>
    <t>Sheep and Meat Goat Ration Evaluator</t>
  </si>
  <si>
    <t>Ca : P</t>
  </si>
  <si>
    <t>by Susan Schoenian</t>
  </si>
  <si>
    <t>Feed #1</t>
  </si>
  <si>
    <t>Feed #2</t>
  </si>
  <si>
    <t>Pearson Square</t>
  </si>
  <si>
    <t>Metric Conversion</t>
  </si>
  <si>
    <t>grams</t>
  </si>
  <si>
    <t>equals</t>
  </si>
  <si>
    <t>Pounds</t>
  </si>
  <si>
    <t>kg</t>
  </si>
  <si>
    <t>Grams</t>
  </si>
  <si>
    <t>Lbs.</t>
  </si>
  <si>
    <t xml:space="preserve">Nutrient Requirements  </t>
  </si>
  <si>
    <t>Useful Tools</t>
  </si>
  <si>
    <t>lbs. TDN</t>
  </si>
  <si>
    <t>lbs. CP</t>
  </si>
  <si>
    <t>lbs. Ca</t>
  </si>
  <si>
    <t>lbs. P</t>
  </si>
  <si>
    <t>4-7 month old lamb</t>
  </si>
  <si>
    <t>BW = Body weight</t>
  </si>
  <si>
    <t>DMI = Dry matter intake</t>
  </si>
  <si>
    <t>CP = Crude protein</t>
  </si>
  <si>
    <t>Ca = Calcium</t>
  </si>
  <si>
    <t>TDN = Total digestible nutrients</t>
  </si>
  <si>
    <t>Lambs (lbs/day)</t>
  </si>
  <si>
    <t>DM</t>
  </si>
  <si>
    <t>Early to mid</t>
  </si>
  <si>
    <t>Gestation</t>
  </si>
  <si>
    <t>Nutrient Requirements of Ewe lambs (lbs/day)</t>
  </si>
  <si>
    <t>Nutrient Requirements of Replacement Ram Lambs (lbs/day)</t>
  </si>
  <si>
    <t>Nutrient Requirements for Ewes and Rams (lbs/day)</t>
  </si>
  <si>
    <t>Ration Evaluator</t>
  </si>
  <si>
    <t>DM = Dry matter</t>
  </si>
  <si>
    <t>3.  Copy the appropriate TDN, CP, Ca, and P requirements to the clip board.  They are highlighted in bright yellow.</t>
  </si>
  <si>
    <t>4.  To copy, highlight the data range with the mouse, then hold down the CTRL key and press the C key.</t>
  </si>
  <si>
    <t>1.  Fill out the feed inventory with the feedstuffs you plan to feed.</t>
  </si>
  <si>
    <t>7.  To paste, highlight where you want to copy the information to with the mouse, then hold down the CTRL key and press the V key.</t>
  </si>
  <si>
    <t>10. Adjust your ration to correct for the imbalances and deficiences shown in the highlighted blue area.</t>
  </si>
  <si>
    <t>11. The Useful Tools worksheet includes a pearson square and table for making metric conversions.</t>
  </si>
  <si>
    <t>How to use the spreadsheet</t>
  </si>
  <si>
    <t>As Fed -</t>
  </si>
  <si>
    <t>DMI - Dry Matter Intake</t>
  </si>
  <si>
    <t>TDN - Total Digestible Nutrients</t>
  </si>
  <si>
    <t>CP - Crude Protein</t>
  </si>
  <si>
    <t>Ca - Calcium</t>
  </si>
  <si>
    <t>P - Phosphorus</t>
  </si>
  <si>
    <t>8.  Under the As Fed column (highlighted in bright yellow), enter the amount of each feedstuff that you plan to feed this group of animals.</t>
  </si>
  <si>
    <t>Cost per</t>
  </si>
  <si>
    <t>unit</t>
  </si>
  <si>
    <t>2.  Go to the Nutrient Requirements worksheet (tab) and find the animals (production stage, age, and weight) you wish to evaluate a ration for.</t>
  </si>
  <si>
    <t>5.  Go to the Ration Evaluator worksheet (tab) and find the animals (production stage, age, and weight) you wish to evaluate a ration for.</t>
  </si>
  <si>
    <t>6.  Then, paste the TDN, CP, Ca, and P requirements that you copied to the clip board to the same location (highlighted in bright yellow) on the Ration Evaluator worksheet.</t>
  </si>
  <si>
    <t>9.  The spreadsheet will calculate the nutrients supplied by your ration (light green color) and subtract it from the nutrient requirements (bright yellow).</t>
  </si>
  <si>
    <t>Commercial feed</t>
  </si>
  <si>
    <t>Orchardgrass hay</t>
  </si>
  <si>
    <t>Alfalfa hay, mid bloom</t>
  </si>
  <si>
    <t>Corn grain, whole</t>
  </si>
  <si>
    <t>Barley grain, whole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</si>
</sst>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%"/>
    <numFmt numFmtId="167" formatCode="&quot;$&quot;#,##0.00"/>
    <numFmt numFmtId="168" formatCode="&quot;$&quot;#,##0.000"/>
    <numFmt numFmtId="169" formatCode="0.00_);[Red]\(0.00\)"/>
    <numFmt numFmtId="170" formatCode="0.0000_);[Red]\(0.0000\)"/>
    <numFmt numFmtId="171" formatCode="0.000"/>
    <numFmt numFmtId="172" formatCode="0.0000000"/>
    <numFmt numFmtId="173" formatCode="0.000000"/>
    <numFmt numFmtId="174" formatCode="0.00000"/>
  </numFmts>
  <fonts count="52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4"/>
      <color indexed="12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166" fontId="1" fillId="0" borderId="0" xfId="59" applyNumberFormat="1" applyFont="1" applyBorder="1" applyAlignment="1">
      <alignment/>
    </xf>
    <xf numFmtId="166" fontId="1" fillId="0" borderId="19" xfId="59" applyNumberFormat="1" applyFont="1" applyBorder="1" applyAlignment="1">
      <alignment/>
    </xf>
    <xf numFmtId="0" fontId="1" fillId="0" borderId="0" xfId="0" applyFont="1" applyAlignment="1">
      <alignment horizontal="right"/>
    </xf>
    <xf numFmtId="166" fontId="1" fillId="0" borderId="0" xfId="59" applyNumberFormat="1" applyFont="1" applyBorder="1" applyAlignment="1">
      <alignment horizontal="right"/>
    </xf>
    <xf numFmtId="166" fontId="1" fillId="0" borderId="19" xfId="59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171" fontId="1" fillId="35" borderId="23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11" fillId="34" borderId="13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4" borderId="21" xfId="0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left"/>
    </xf>
    <xf numFmtId="0" fontId="14" fillId="38" borderId="28" xfId="0" applyFont="1" applyFill="1" applyBorder="1" applyAlignment="1" applyProtection="1">
      <alignment/>
      <protection locked="0"/>
    </xf>
    <xf numFmtId="166" fontId="14" fillId="38" borderId="29" xfId="0" applyNumberFormat="1" applyFont="1" applyFill="1" applyBorder="1" applyAlignment="1" applyProtection="1">
      <alignment horizontal="center"/>
      <protection locked="0"/>
    </xf>
    <xf numFmtId="10" fontId="14" fillId="38" borderId="29" xfId="0" applyNumberFormat="1" applyFont="1" applyFill="1" applyBorder="1" applyAlignment="1" applyProtection="1">
      <alignment horizontal="center"/>
      <protection locked="0"/>
    </xf>
    <xf numFmtId="167" fontId="14" fillId="38" borderId="29" xfId="0" applyNumberFormat="1" applyFont="1" applyFill="1" applyBorder="1" applyAlignment="1" applyProtection="1">
      <alignment horizontal="center"/>
      <protection locked="0"/>
    </xf>
    <xf numFmtId="0" fontId="14" fillId="0" borderId="30" xfId="0" applyFont="1" applyBorder="1" applyAlignment="1">
      <alignment horizontal="center"/>
    </xf>
    <xf numFmtId="0" fontId="14" fillId="38" borderId="31" xfId="0" applyFont="1" applyFill="1" applyBorder="1" applyAlignment="1" applyProtection="1">
      <alignment/>
      <protection locked="0"/>
    </xf>
    <xf numFmtId="166" fontId="14" fillId="38" borderId="21" xfId="0" applyNumberFormat="1" applyFont="1" applyFill="1" applyBorder="1" applyAlignment="1" applyProtection="1">
      <alignment horizontal="center"/>
      <protection locked="0"/>
    </xf>
    <xf numFmtId="10" fontId="14" fillId="38" borderId="21" xfId="0" applyNumberFormat="1" applyFont="1" applyFill="1" applyBorder="1" applyAlignment="1" applyProtection="1">
      <alignment horizontal="center"/>
      <protection locked="0"/>
    </xf>
    <xf numFmtId="167" fontId="14" fillId="38" borderId="21" xfId="0" applyNumberFormat="1" applyFont="1" applyFill="1" applyBorder="1" applyAlignment="1" applyProtection="1">
      <alignment horizontal="center"/>
      <protection locked="0"/>
    </xf>
    <xf numFmtId="0" fontId="14" fillId="0" borderId="32" xfId="0" applyFont="1" applyBorder="1" applyAlignment="1">
      <alignment horizontal="center"/>
    </xf>
    <xf numFmtId="0" fontId="14" fillId="38" borderId="33" xfId="0" applyFont="1" applyFill="1" applyBorder="1" applyAlignment="1" applyProtection="1">
      <alignment/>
      <protection locked="0"/>
    </xf>
    <xf numFmtId="166" fontId="14" fillId="38" borderId="34" xfId="0" applyNumberFormat="1" applyFont="1" applyFill="1" applyBorder="1" applyAlignment="1" applyProtection="1">
      <alignment horizontal="center"/>
      <protection locked="0"/>
    </xf>
    <xf numFmtId="10" fontId="14" fillId="38" borderId="34" xfId="0" applyNumberFormat="1" applyFont="1" applyFill="1" applyBorder="1" applyAlignment="1" applyProtection="1">
      <alignment horizontal="center"/>
      <protection locked="0"/>
    </xf>
    <xf numFmtId="167" fontId="14" fillId="38" borderId="34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16" fillId="39" borderId="0" xfId="0" applyFont="1" applyFill="1" applyBorder="1" applyAlignment="1">
      <alignment/>
    </xf>
    <xf numFmtId="0" fontId="16" fillId="39" borderId="0" xfId="0" applyFont="1" applyFill="1" applyBorder="1" applyAlignment="1">
      <alignment horizontal="center"/>
    </xf>
    <xf numFmtId="0" fontId="17" fillId="34" borderId="36" xfId="0" applyFont="1" applyFill="1" applyBorder="1" applyAlignment="1">
      <alignment vertical="center"/>
    </xf>
    <xf numFmtId="1" fontId="15" fillId="37" borderId="21" xfId="0" applyNumberFormat="1" applyFont="1" applyFill="1" applyBorder="1" applyAlignment="1">
      <alignment horizontal="center"/>
    </xf>
    <xf numFmtId="164" fontId="15" fillId="37" borderId="21" xfId="0" applyNumberFormat="1" applyFont="1" applyFill="1" applyBorder="1" applyAlignment="1">
      <alignment horizontal="center"/>
    </xf>
    <xf numFmtId="2" fontId="17" fillId="38" borderId="21" xfId="0" applyNumberFormat="1" applyFont="1" applyFill="1" applyBorder="1" applyAlignment="1">
      <alignment horizontal="center"/>
    </xf>
    <xf numFmtId="165" fontId="17" fillId="38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vertical="center"/>
    </xf>
    <xf numFmtId="0" fontId="17" fillId="34" borderId="37" xfId="0" applyFont="1" applyFill="1" applyBorder="1" applyAlignment="1">
      <alignment vertical="center"/>
    </xf>
    <xf numFmtId="1" fontId="15" fillId="37" borderId="34" xfId="0" applyNumberFormat="1" applyFont="1" applyFill="1" applyBorder="1" applyAlignment="1">
      <alignment horizontal="center"/>
    </xf>
    <xf numFmtId="164" fontId="15" fillId="37" borderId="34" xfId="0" applyNumberFormat="1" applyFont="1" applyFill="1" applyBorder="1" applyAlignment="1">
      <alignment horizontal="center"/>
    </xf>
    <xf numFmtId="2" fontId="17" fillId="38" borderId="34" xfId="0" applyNumberFormat="1" applyFont="1" applyFill="1" applyBorder="1" applyAlignment="1">
      <alignment horizontal="center"/>
    </xf>
    <xf numFmtId="165" fontId="17" fillId="38" borderId="34" xfId="0" applyNumberFormat="1" applyFont="1" applyFill="1" applyBorder="1" applyAlignment="1">
      <alignment horizontal="center"/>
    </xf>
    <xf numFmtId="1" fontId="15" fillId="37" borderId="38" xfId="0" applyNumberFormat="1" applyFont="1" applyFill="1" applyBorder="1" applyAlignment="1">
      <alignment horizontal="center"/>
    </xf>
    <xf numFmtId="164" fontId="15" fillId="37" borderId="38" xfId="0" applyNumberFormat="1" applyFont="1" applyFill="1" applyBorder="1" applyAlignment="1">
      <alignment horizontal="center"/>
    </xf>
    <xf numFmtId="2" fontId="17" fillId="38" borderId="38" xfId="0" applyNumberFormat="1" applyFont="1" applyFill="1" applyBorder="1" applyAlignment="1">
      <alignment horizontal="center"/>
    </xf>
    <xf numFmtId="165" fontId="17" fillId="38" borderId="38" xfId="0" applyNumberFormat="1" applyFont="1" applyFill="1" applyBorder="1" applyAlignment="1">
      <alignment horizontal="center"/>
    </xf>
    <xf numFmtId="1" fontId="15" fillId="37" borderId="39" xfId="0" applyNumberFormat="1" applyFont="1" applyFill="1" applyBorder="1" applyAlignment="1">
      <alignment horizontal="center"/>
    </xf>
    <xf numFmtId="164" fontId="15" fillId="37" borderId="39" xfId="0" applyNumberFormat="1" applyFont="1" applyFill="1" applyBorder="1" applyAlignment="1">
      <alignment horizontal="center"/>
    </xf>
    <xf numFmtId="2" fontId="17" fillId="38" borderId="39" xfId="0" applyNumberFormat="1" applyFont="1" applyFill="1" applyBorder="1" applyAlignment="1">
      <alignment horizontal="center"/>
    </xf>
    <xf numFmtId="165" fontId="17" fillId="38" borderId="39" xfId="0" applyNumberFormat="1" applyFont="1" applyFill="1" applyBorder="1" applyAlignment="1">
      <alignment horizontal="center"/>
    </xf>
    <xf numFmtId="1" fontId="15" fillId="37" borderId="40" xfId="0" applyNumberFormat="1" applyFont="1" applyFill="1" applyBorder="1" applyAlignment="1">
      <alignment horizontal="center"/>
    </xf>
    <xf numFmtId="164" fontId="15" fillId="37" borderId="40" xfId="0" applyNumberFormat="1" applyFont="1" applyFill="1" applyBorder="1" applyAlignment="1">
      <alignment horizontal="center"/>
    </xf>
    <xf numFmtId="2" fontId="17" fillId="38" borderId="40" xfId="0" applyNumberFormat="1" applyFont="1" applyFill="1" applyBorder="1" applyAlignment="1">
      <alignment horizontal="center"/>
    </xf>
    <xf numFmtId="165" fontId="17" fillId="38" borderId="40" xfId="0" applyNumberFormat="1" applyFont="1" applyFill="1" applyBorder="1" applyAlignment="1">
      <alignment horizontal="center"/>
    </xf>
    <xf numFmtId="0" fontId="17" fillId="34" borderId="41" xfId="0" applyFont="1" applyFill="1" applyBorder="1" applyAlignment="1">
      <alignment vertical="center"/>
    </xf>
    <xf numFmtId="1" fontId="15" fillId="37" borderId="23" xfId="0" applyNumberFormat="1" applyFont="1" applyFill="1" applyBorder="1" applyAlignment="1">
      <alignment horizontal="center"/>
    </xf>
    <xf numFmtId="0" fontId="17" fillId="34" borderId="39" xfId="0" applyFont="1" applyFill="1" applyBorder="1" applyAlignment="1">
      <alignment vertical="center"/>
    </xf>
    <xf numFmtId="1" fontId="15" fillId="37" borderId="41" xfId="0" applyNumberFormat="1" applyFont="1" applyFill="1" applyBorder="1" applyAlignment="1">
      <alignment horizontal="center"/>
    </xf>
    <xf numFmtId="164" fontId="15" fillId="37" borderId="42" xfId="0" applyNumberFormat="1" applyFont="1" applyFill="1" applyBorder="1" applyAlignment="1">
      <alignment horizontal="center"/>
    </xf>
    <xf numFmtId="164" fontId="15" fillId="37" borderId="23" xfId="0" applyNumberFormat="1" applyFont="1" applyFill="1" applyBorder="1" applyAlignment="1">
      <alignment horizontal="center"/>
    </xf>
    <xf numFmtId="0" fontId="17" fillId="34" borderId="38" xfId="0" applyFont="1" applyFill="1" applyBorder="1" applyAlignment="1">
      <alignment vertical="center"/>
    </xf>
    <xf numFmtId="0" fontId="17" fillId="34" borderId="36" xfId="0" applyFont="1" applyFill="1" applyBorder="1" applyAlignment="1">
      <alignment/>
    </xf>
    <xf numFmtId="164" fontId="15" fillId="37" borderId="22" xfId="0" applyNumberFormat="1" applyFont="1" applyFill="1" applyBorder="1" applyAlignment="1">
      <alignment horizontal="center"/>
    </xf>
    <xf numFmtId="2" fontId="17" fillId="38" borderId="28" xfId="0" applyNumberFormat="1" applyFont="1" applyFill="1" applyBorder="1" applyAlignment="1">
      <alignment horizontal="center"/>
    </xf>
    <xf numFmtId="2" fontId="17" fillId="38" borderId="29" xfId="0" applyNumberFormat="1" applyFont="1" applyFill="1" applyBorder="1" applyAlignment="1">
      <alignment horizontal="center"/>
    </xf>
    <xf numFmtId="165" fontId="17" fillId="38" borderId="29" xfId="0" applyNumberFormat="1" applyFont="1" applyFill="1" applyBorder="1" applyAlignment="1">
      <alignment horizontal="center"/>
    </xf>
    <xf numFmtId="165" fontId="17" fillId="38" borderId="30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2" fontId="17" fillId="38" borderId="31" xfId="0" applyNumberFormat="1" applyFont="1" applyFill="1" applyBorder="1" applyAlignment="1">
      <alignment horizontal="center"/>
    </xf>
    <xf numFmtId="165" fontId="17" fillId="38" borderId="3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164" fontId="15" fillId="37" borderId="43" xfId="0" applyNumberFormat="1" applyFont="1" applyFill="1" applyBorder="1" applyAlignment="1">
      <alignment horizontal="center"/>
    </xf>
    <xf numFmtId="2" fontId="17" fillId="38" borderId="33" xfId="0" applyNumberFormat="1" applyFont="1" applyFill="1" applyBorder="1" applyAlignment="1">
      <alignment horizontal="center"/>
    </xf>
    <xf numFmtId="165" fontId="17" fillId="38" borderId="35" xfId="0" applyNumberFormat="1" applyFont="1" applyFill="1" applyBorder="1" applyAlignment="1">
      <alignment horizontal="center"/>
    </xf>
    <xf numFmtId="164" fontId="15" fillId="37" borderId="44" xfId="0" applyNumberFormat="1" applyFont="1" applyFill="1" applyBorder="1" applyAlignment="1">
      <alignment horizontal="center"/>
    </xf>
    <xf numFmtId="2" fontId="17" fillId="38" borderId="45" xfId="0" applyNumberFormat="1" applyFont="1" applyFill="1" applyBorder="1" applyAlignment="1">
      <alignment horizontal="center"/>
    </xf>
    <xf numFmtId="0" fontId="17" fillId="38" borderId="38" xfId="0" applyFont="1" applyFill="1" applyBorder="1" applyAlignment="1">
      <alignment horizontal="center"/>
    </xf>
    <xf numFmtId="165" fontId="17" fillId="38" borderId="46" xfId="0" applyNumberFormat="1" applyFont="1" applyFill="1" applyBorder="1" applyAlignment="1">
      <alignment horizontal="center"/>
    </xf>
    <xf numFmtId="0" fontId="15" fillId="34" borderId="44" xfId="0" applyFont="1" applyFill="1" applyBorder="1" applyAlignment="1">
      <alignment/>
    </xf>
    <xf numFmtId="0" fontId="15" fillId="37" borderId="38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7" fillId="34" borderId="37" xfId="0" applyFont="1" applyFill="1" applyBorder="1" applyAlignment="1">
      <alignment/>
    </xf>
    <xf numFmtId="0" fontId="15" fillId="37" borderId="34" xfId="0" applyFont="1" applyFill="1" applyBorder="1" applyAlignment="1">
      <alignment horizontal="center"/>
    </xf>
    <xf numFmtId="2" fontId="17" fillId="38" borderId="21" xfId="0" applyNumberFormat="1" applyFont="1" applyFill="1" applyBorder="1" applyAlignment="1" applyProtection="1">
      <alignment horizontal="center"/>
      <protection locked="0"/>
    </xf>
    <xf numFmtId="165" fontId="17" fillId="38" borderId="21" xfId="0" applyNumberFormat="1" applyFont="1" applyFill="1" applyBorder="1" applyAlignment="1" applyProtection="1">
      <alignment horizontal="center"/>
      <protection locked="0"/>
    </xf>
    <xf numFmtId="2" fontId="17" fillId="38" borderId="40" xfId="0" applyNumberFormat="1" applyFont="1" applyFill="1" applyBorder="1" applyAlignment="1" applyProtection="1">
      <alignment horizontal="center"/>
      <protection locked="0"/>
    </xf>
    <xf numFmtId="165" fontId="17" fillId="38" borderId="40" xfId="0" applyNumberFormat="1" applyFont="1" applyFill="1" applyBorder="1" applyAlignment="1" applyProtection="1">
      <alignment horizontal="center"/>
      <protection locked="0"/>
    </xf>
    <xf numFmtId="0" fontId="1" fillId="37" borderId="11" xfId="0" applyFont="1" applyFill="1" applyBorder="1" applyAlignment="1">
      <alignment/>
    </xf>
    <xf numFmtId="2" fontId="0" fillId="37" borderId="0" xfId="0" applyNumberFormat="1" applyFill="1" applyBorder="1" applyAlignment="1">
      <alignment horizontal="center"/>
    </xf>
    <xf numFmtId="169" fontId="1" fillId="37" borderId="0" xfId="0" applyNumberFormat="1" applyFont="1" applyFill="1" applyBorder="1" applyAlignment="1">
      <alignment horizontal="center"/>
    </xf>
    <xf numFmtId="170" fontId="1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6" fillId="33" borderId="47" xfId="0" applyFont="1" applyFill="1" applyBorder="1" applyAlignment="1">
      <alignment/>
    </xf>
    <xf numFmtId="0" fontId="16" fillId="33" borderId="19" xfId="0" applyFont="1" applyFill="1" applyBorder="1" applyAlignment="1">
      <alignment horizontal="center"/>
    </xf>
    <xf numFmtId="0" fontId="15" fillId="0" borderId="45" xfId="0" applyFont="1" applyBorder="1" applyAlignment="1">
      <alignment/>
    </xf>
    <xf numFmtId="2" fontId="17" fillId="38" borderId="38" xfId="0" applyNumberFormat="1" applyFont="1" applyFill="1" applyBorder="1" applyAlignment="1" applyProtection="1">
      <alignment horizontal="center"/>
      <protection locked="0"/>
    </xf>
    <xf numFmtId="2" fontId="15" fillId="0" borderId="38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8" fontId="15" fillId="0" borderId="38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2" fontId="17" fillId="38" borderId="34" xfId="0" applyNumberFormat="1" applyFont="1" applyFill="1" applyBorder="1" applyAlignment="1" applyProtection="1">
      <alignment horizontal="center"/>
      <protection locked="0"/>
    </xf>
    <xf numFmtId="0" fontId="17" fillId="0" borderId="38" xfId="0" applyFont="1" applyBorder="1" applyAlignment="1">
      <alignment/>
    </xf>
    <xf numFmtId="2" fontId="17" fillId="0" borderId="38" xfId="0" applyNumberFormat="1" applyFont="1" applyBorder="1" applyAlignment="1">
      <alignment horizontal="center"/>
    </xf>
    <xf numFmtId="2" fontId="17" fillId="40" borderId="38" xfId="0" applyNumberFormat="1" applyFont="1" applyFill="1" applyBorder="1" applyAlignment="1">
      <alignment horizontal="center"/>
    </xf>
    <xf numFmtId="165" fontId="17" fillId="40" borderId="38" xfId="0" applyNumberFormat="1" applyFont="1" applyFill="1" applyBorder="1" applyAlignment="1">
      <alignment horizontal="center"/>
    </xf>
    <xf numFmtId="0" fontId="17" fillId="0" borderId="40" xfId="0" applyFont="1" applyBorder="1" applyAlignment="1">
      <alignment/>
    </xf>
    <xf numFmtId="2" fontId="15" fillId="41" borderId="40" xfId="0" applyNumberFormat="1" applyFont="1" applyFill="1" applyBorder="1" applyAlignment="1">
      <alignment horizontal="center"/>
    </xf>
    <xf numFmtId="168" fontId="15" fillId="41" borderId="40" xfId="0" applyNumberFormat="1" applyFont="1" applyFill="1" applyBorder="1" applyAlignment="1">
      <alignment horizontal="center"/>
    </xf>
    <xf numFmtId="0" fontId="17" fillId="0" borderId="34" xfId="0" applyFont="1" applyBorder="1" applyAlignment="1">
      <alignment/>
    </xf>
    <xf numFmtId="2" fontId="15" fillId="41" borderId="34" xfId="0" applyNumberFormat="1" applyFont="1" applyFill="1" applyBorder="1" applyAlignment="1">
      <alignment horizontal="center"/>
    </xf>
    <xf numFmtId="2" fontId="15" fillId="41" borderId="43" xfId="0" applyNumberFormat="1" applyFont="1" applyFill="1" applyBorder="1" applyAlignment="1">
      <alignment horizontal="center"/>
    </xf>
    <xf numFmtId="169" fontId="17" fillId="35" borderId="48" xfId="0" applyNumberFormat="1" applyFont="1" applyFill="1" applyBorder="1" applyAlignment="1">
      <alignment horizontal="center"/>
    </xf>
    <xf numFmtId="169" fontId="17" fillId="35" borderId="49" xfId="0" applyNumberFormat="1" applyFont="1" applyFill="1" applyBorder="1" applyAlignment="1">
      <alignment horizontal="center"/>
    </xf>
    <xf numFmtId="170" fontId="17" fillId="35" borderId="49" xfId="0" applyNumberFormat="1" applyFont="1" applyFill="1" applyBorder="1" applyAlignment="1">
      <alignment horizontal="center"/>
    </xf>
    <xf numFmtId="170" fontId="17" fillId="35" borderId="50" xfId="0" applyNumberFormat="1" applyFont="1" applyFill="1" applyBorder="1" applyAlignment="1">
      <alignment horizontal="center"/>
    </xf>
    <xf numFmtId="168" fontId="15" fillId="41" borderId="51" xfId="0" applyNumberFormat="1" applyFont="1" applyFill="1" applyBorder="1" applyAlignment="1">
      <alignment horizontal="center"/>
    </xf>
    <xf numFmtId="0" fontId="15" fillId="0" borderId="33" xfId="0" applyFont="1" applyBorder="1" applyAlignment="1">
      <alignment/>
    </xf>
    <xf numFmtId="164" fontId="15" fillId="41" borderId="21" xfId="0" applyNumberFormat="1" applyFont="1" applyFill="1" applyBorder="1" applyAlignment="1">
      <alignment horizontal="center"/>
    </xf>
    <xf numFmtId="165" fontId="15" fillId="0" borderId="44" xfId="0" applyNumberFormat="1" applyFont="1" applyBorder="1" applyAlignment="1">
      <alignment horizontal="center"/>
    </xf>
    <xf numFmtId="0" fontId="17" fillId="0" borderId="41" xfId="0" applyFont="1" applyBorder="1" applyAlignment="1">
      <alignment/>
    </xf>
    <xf numFmtId="2" fontId="15" fillId="41" borderId="41" xfId="0" applyNumberFormat="1" applyFont="1" applyFill="1" applyBorder="1" applyAlignment="1">
      <alignment horizontal="center"/>
    </xf>
    <xf numFmtId="168" fontId="15" fillId="41" borderId="41" xfId="0" applyNumberFormat="1" applyFont="1" applyFill="1" applyBorder="1" applyAlignment="1">
      <alignment horizontal="center"/>
    </xf>
    <xf numFmtId="167" fontId="15" fillId="0" borderId="38" xfId="0" applyNumberFormat="1" applyFont="1" applyBorder="1" applyAlignment="1">
      <alignment horizontal="center"/>
    </xf>
    <xf numFmtId="2" fontId="17" fillId="40" borderId="21" xfId="0" applyNumberFormat="1" applyFont="1" applyFill="1" applyBorder="1" applyAlignment="1">
      <alignment horizontal="center"/>
    </xf>
    <xf numFmtId="165" fontId="17" fillId="40" borderId="21" xfId="0" applyNumberFormat="1" applyFont="1" applyFill="1" applyBorder="1" applyAlignment="1">
      <alignment horizontal="center"/>
    </xf>
    <xf numFmtId="167" fontId="15" fillId="41" borderId="40" xfId="0" applyNumberFormat="1" applyFont="1" applyFill="1" applyBorder="1" applyAlignment="1">
      <alignment horizontal="center"/>
    </xf>
    <xf numFmtId="0" fontId="15" fillId="41" borderId="5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7" fillId="42" borderId="52" xfId="0" applyNumberFormat="1" applyFont="1" applyFill="1" applyBorder="1" applyAlignment="1">
      <alignment horizontal="center"/>
    </xf>
    <xf numFmtId="2" fontId="17" fillId="42" borderId="53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" fillId="35" borderId="23" xfId="0" applyNumberFormat="1" applyFont="1" applyFill="1" applyBorder="1" applyAlignment="1">
      <alignment horizontal="center"/>
    </xf>
    <xf numFmtId="2" fontId="17" fillId="38" borderId="31" xfId="0" applyNumberFormat="1" applyFont="1" applyFill="1" applyBorder="1" applyAlignment="1" applyProtection="1">
      <alignment horizontal="center"/>
      <protection locked="0"/>
    </xf>
    <xf numFmtId="165" fontId="17" fillId="38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9</xdr:row>
      <xdr:rowOff>19050</xdr:rowOff>
    </xdr:from>
    <xdr:to>
      <xdr:col>13</xdr:col>
      <xdr:colOff>114300</xdr:colOff>
      <xdr:row>22</xdr:row>
      <xdr:rowOff>76200</xdr:rowOff>
    </xdr:to>
    <xdr:pic>
      <xdr:nvPicPr>
        <xdr:cNvPr id="1" name="Picture 2" descr="severalshe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200275"/>
          <a:ext cx="25527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9</xdr:row>
      <xdr:rowOff>47625</xdr:rowOff>
    </xdr:from>
    <xdr:to>
      <xdr:col>13</xdr:col>
      <xdr:colOff>171450</xdr:colOff>
      <xdr:row>20</xdr:row>
      <xdr:rowOff>19050</xdr:rowOff>
    </xdr:to>
    <xdr:pic>
      <xdr:nvPicPr>
        <xdr:cNvPr id="1" name="Picture 2" descr="ew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276475"/>
          <a:ext cx="2381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choen@umd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30.7109375" style="0" customWidth="1"/>
    <col min="2" max="8" width="12.7109375" style="43" customWidth="1"/>
    <col min="9" max="9" width="3.7109375" style="0" customWidth="1"/>
  </cols>
  <sheetData>
    <row r="1" spans="1:10" ht="30">
      <c r="A1" s="9" t="s">
        <v>41</v>
      </c>
      <c r="J1" s="86" t="s">
        <v>43</v>
      </c>
    </row>
    <row r="2" ht="14.25" customHeight="1">
      <c r="A2" s="9"/>
    </row>
    <row r="3" ht="23.25">
      <c r="A3" s="87" t="s">
        <v>13</v>
      </c>
    </row>
    <row r="4" spans="1:8" ht="18.75" thickBot="1">
      <c r="A4" s="94" t="s">
        <v>15</v>
      </c>
      <c r="B4" s="95" t="s">
        <v>67</v>
      </c>
      <c r="C4" s="95" t="s">
        <v>3</v>
      </c>
      <c r="D4" s="95" t="s">
        <v>4</v>
      </c>
      <c r="E4" s="95" t="s">
        <v>5</v>
      </c>
      <c r="F4" s="95" t="s">
        <v>6</v>
      </c>
      <c r="G4" s="96" t="s">
        <v>89</v>
      </c>
      <c r="H4" s="97" t="s">
        <v>90</v>
      </c>
    </row>
    <row r="5" spans="1:13" ht="18">
      <c r="A5" s="98" t="s">
        <v>98</v>
      </c>
      <c r="B5" s="99">
        <v>0.88</v>
      </c>
      <c r="C5" s="99">
        <v>0.88</v>
      </c>
      <c r="D5" s="99">
        <v>0.09</v>
      </c>
      <c r="E5" s="100">
        <v>0.0002</v>
      </c>
      <c r="F5" s="100">
        <v>0.003</v>
      </c>
      <c r="G5" s="101">
        <v>7.5</v>
      </c>
      <c r="H5" s="102" t="s">
        <v>14</v>
      </c>
      <c r="J5" s="68" t="s">
        <v>74</v>
      </c>
      <c r="K5" s="68"/>
      <c r="L5" s="90"/>
      <c r="M5" s="90"/>
    </row>
    <row r="6" spans="1:13" ht="18">
      <c r="A6" s="103" t="s">
        <v>99</v>
      </c>
      <c r="B6" s="104">
        <v>0.89</v>
      </c>
      <c r="C6" s="104">
        <v>0.84</v>
      </c>
      <c r="D6" s="104">
        <v>0.12</v>
      </c>
      <c r="E6" s="105">
        <v>0.0006</v>
      </c>
      <c r="F6" s="105">
        <v>0.0038</v>
      </c>
      <c r="G6" s="106">
        <v>6.5</v>
      </c>
      <c r="H6" s="107" t="s">
        <v>14</v>
      </c>
      <c r="J6" s="68" t="s">
        <v>65</v>
      </c>
      <c r="K6" s="68"/>
      <c r="L6" s="90"/>
      <c r="M6" s="90"/>
    </row>
    <row r="7" spans="1:13" ht="18">
      <c r="A7" s="103" t="s">
        <v>97</v>
      </c>
      <c r="B7" s="104">
        <v>0.89</v>
      </c>
      <c r="C7" s="104">
        <v>0.58</v>
      </c>
      <c r="D7" s="104">
        <v>0.17</v>
      </c>
      <c r="E7" s="105">
        <v>0.014</v>
      </c>
      <c r="F7" s="105">
        <v>0.0024</v>
      </c>
      <c r="G7" s="106">
        <v>7</v>
      </c>
      <c r="H7" s="107" t="s">
        <v>14</v>
      </c>
      <c r="J7" s="68" t="s">
        <v>63</v>
      </c>
      <c r="K7" s="68"/>
      <c r="L7" s="90"/>
      <c r="M7" s="90"/>
    </row>
    <row r="8" spans="1:13" ht="18">
      <c r="A8" s="103" t="s">
        <v>96</v>
      </c>
      <c r="B8" s="104">
        <v>0.88</v>
      </c>
      <c r="C8" s="104">
        <v>0.59</v>
      </c>
      <c r="D8" s="104">
        <v>0.1</v>
      </c>
      <c r="E8" s="105">
        <v>0.0032</v>
      </c>
      <c r="F8" s="105">
        <v>0.003</v>
      </c>
      <c r="G8" s="106">
        <v>6</v>
      </c>
      <c r="H8" s="107" t="s">
        <v>14</v>
      </c>
      <c r="J8" s="68" t="s">
        <v>64</v>
      </c>
      <c r="K8" s="68"/>
      <c r="L8" s="90"/>
      <c r="M8" s="90"/>
    </row>
    <row r="9" spans="1:13" ht="18">
      <c r="A9" s="103" t="s">
        <v>21</v>
      </c>
      <c r="B9" s="104">
        <v>0.89</v>
      </c>
      <c r="C9" s="104">
        <v>0.722</v>
      </c>
      <c r="D9" s="104">
        <v>0.382</v>
      </c>
      <c r="E9" s="105">
        <v>0.016</v>
      </c>
      <c r="F9" s="105">
        <v>0.0095</v>
      </c>
      <c r="G9" s="106">
        <v>13.5</v>
      </c>
      <c r="H9" s="107" t="s">
        <v>14</v>
      </c>
      <c r="J9" s="68" t="s">
        <v>38</v>
      </c>
      <c r="K9" s="68"/>
      <c r="L9" s="90"/>
      <c r="M9" s="90"/>
    </row>
    <row r="10" spans="1:11" ht="18.75" thickBot="1">
      <c r="A10" s="108" t="s">
        <v>95</v>
      </c>
      <c r="B10" s="109">
        <v>0.89</v>
      </c>
      <c r="C10" s="109">
        <v>0.72</v>
      </c>
      <c r="D10" s="109">
        <v>0.12</v>
      </c>
      <c r="E10" s="110">
        <v>0.0055</v>
      </c>
      <c r="F10" s="110">
        <v>0.0019</v>
      </c>
      <c r="G10" s="111">
        <v>15</v>
      </c>
      <c r="H10" s="112" t="s">
        <v>14</v>
      </c>
      <c r="J10" s="73"/>
      <c r="K10" s="73"/>
    </row>
    <row r="11" spans="1:8" ht="18">
      <c r="A11" s="94" t="s">
        <v>15</v>
      </c>
      <c r="B11" s="95" t="s">
        <v>67</v>
      </c>
      <c r="C11" s="95" t="s">
        <v>3</v>
      </c>
      <c r="D11" s="95" t="s">
        <v>4</v>
      </c>
      <c r="E11" s="95" t="s">
        <v>5</v>
      </c>
      <c r="F11" s="95" t="s">
        <v>6</v>
      </c>
      <c r="G11" s="96" t="s">
        <v>89</v>
      </c>
      <c r="H11" s="97" t="s">
        <v>90</v>
      </c>
    </row>
    <row r="12" spans="1:8" ht="12.75">
      <c r="A12" s="4"/>
      <c r="B12" s="54"/>
      <c r="C12" s="54"/>
      <c r="D12" s="54"/>
      <c r="E12" s="55"/>
      <c r="F12" s="55"/>
      <c r="G12" s="56"/>
      <c r="H12" s="42"/>
    </row>
    <row r="13" ht="13.5" thickBot="1"/>
    <row r="14" spans="1:13" ht="12.75">
      <c r="A14" s="88" t="s">
        <v>81</v>
      </c>
      <c r="B14" s="74"/>
      <c r="C14" s="74"/>
      <c r="D14" s="74"/>
      <c r="E14" s="74"/>
      <c r="F14" s="74"/>
      <c r="G14" s="74"/>
      <c r="H14" s="74"/>
      <c r="I14" s="75"/>
      <c r="J14" s="75"/>
      <c r="K14" s="75"/>
      <c r="L14" s="76"/>
      <c r="M14" s="113"/>
    </row>
    <row r="15" spans="1:13" ht="12.75">
      <c r="A15" s="77" t="s">
        <v>77</v>
      </c>
      <c r="B15" s="78"/>
      <c r="C15" s="78"/>
      <c r="D15" s="78"/>
      <c r="E15" s="78"/>
      <c r="F15" s="78"/>
      <c r="G15" s="78"/>
      <c r="H15" s="78"/>
      <c r="I15" s="79"/>
      <c r="J15" s="79"/>
      <c r="K15" s="79"/>
      <c r="L15" s="80"/>
      <c r="M15" s="113"/>
    </row>
    <row r="16" spans="1:13" ht="12.75">
      <c r="A16" s="77" t="s">
        <v>91</v>
      </c>
      <c r="B16" s="78"/>
      <c r="C16" s="78"/>
      <c r="D16" s="78"/>
      <c r="E16" s="78"/>
      <c r="F16" s="78"/>
      <c r="G16" s="78"/>
      <c r="H16" s="78"/>
      <c r="I16" s="79"/>
      <c r="J16" s="79"/>
      <c r="K16" s="79"/>
      <c r="L16" s="80"/>
      <c r="M16" s="113"/>
    </row>
    <row r="17" spans="1:13" ht="12.75">
      <c r="A17" s="77" t="s">
        <v>75</v>
      </c>
      <c r="B17" s="78"/>
      <c r="C17" s="78"/>
      <c r="D17" s="78"/>
      <c r="E17" s="78"/>
      <c r="F17" s="78"/>
      <c r="G17" s="78"/>
      <c r="H17" s="78"/>
      <c r="I17" s="79"/>
      <c r="J17" s="79"/>
      <c r="K17" s="79"/>
      <c r="L17" s="80"/>
      <c r="M17" s="113"/>
    </row>
    <row r="18" spans="1:13" ht="12.75">
      <c r="A18" s="77" t="s">
        <v>76</v>
      </c>
      <c r="B18" s="78"/>
      <c r="C18" s="78"/>
      <c r="D18" s="78"/>
      <c r="E18" s="78"/>
      <c r="F18" s="78"/>
      <c r="G18" s="78"/>
      <c r="H18" s="78"/>
      <c r="I18" s="79"/>
      <c r="J18" s="79"/>
      <c r="K18" s="79"/>
      <c r="L18" s="80"/>
      <c r="M18" s="113"/>
    </row>
    <row r="19" spans="1:13" ht="12.75">
      <c r="A19" s="77" t="s">
        <v>92</v>
      </c>
      <c r="B19" s="78"/>
      <c r="C19" s="78"/>
      <c r="D19" s="78"/>
      <c r="E19" s="78"/>
      <c r="F19" s="78"/>
      <c r="G19" s="78"/>
      <c r="H19" s="78"/>
      <c r="I19" s="79"/>
      <c r="J19" s="79"/>
      <c r="K19" s="79"/>
      <c r="L19" s="80"/>
      <c r="M19" s="113"/>
    </row>
    <row r="20" spans="1:13" ht="12.75">
      <c r="A20" s="77" t="s">
        <v>93</v>
      </c>
      <c r="B20" s="78"/>
      <c r="C20" s="78"/>
      <c r="D20" s="78"/>
      <c r="E20" s="78"/>
      <c r="F20" s="78"/>
      <c r="G20" s="78"/>
      <c r="H20" s="78"/>
      <c r="I20" s="79"/>
      <c r="J20" s="79"/>
      <c r="K20" s="79"/>
      <c r="L20" s="80"/>
      <c r="M20" s="113"/>
    </row>
    <row r="21" spans="1:13" ht="12.75">
      <c r="A21" s="77" t="s">
        <v>78</v>
      </c>
      <c r="B21" s="78"/>
      <c r="C21" s="78"/>
      <c r="D21" s="78"/>
      <c r="E21" s="78"/>
      <c r="F21" s="78"/>
      <c r="G21" s="78"/>
      <c r="H21" s="78"/>
      <c r="I21" s="79"/>
      <c r="J21" s="79"/>
      <c r="K21" s="79"/>
      <c r="L21" s="80"/>
      <c r="M21" s="113"/>
    </row>
    <row r="22" spans="1:13" ht="12.75">
      <c r="A22" s="77" t="s">
        <v>88</v>
      </c>
      <c r="B22" s="78"/>
      <c r="C22" s="78"/>
      <c r="D22" s="78"/>
      <c r="E22" s="78"/>
      <c r="F22" s="78"/>
      <c r="G22" s="78"/>
      <c r="H22" s="78"/>
      <c r="I22" s="79"/>
      <c r="J22" s="79"/>
      <c r="K22" s="79"/>
      <c r="L22" s="80"/>
      <c r="M22" s="113"/>
    </row>
    <row r="23" spans="1:13" ht="12.75">
      <c r="A23" s="81" t="s">
        <v>94</v>
      </c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80"/>
      <c r="M23" s="113"/>
    </row>
    <row r="24" spans="1:13" ht="12.75">
      <c r="A24" s="77" t="s">
        <v>79</v>
      </c>
      <c r="B24" s="78"/>
      <c r="C24" s="78"/>
      <c r="D24" s="78"/>
      <c r="E24" s="78"/>
      <c r="F24" s="78"/>
      <c r="G24" s="78"/>
      <c r="H24" s="78"/>
      <c r="I24" s="79"/>
      <c r="J24" s="79"/>
      <c r="K24" s="79"/>
      <c r="L24" s="80"/>
      <c r="M24" s="113"/>
    </row>
    <row r="25" spans="1:13" ht="13.5" thickBot="1">
      <c r="A25" s="82" t="s">
        <v>80</v>
      </c>
      <c r="B25" s="83"/>
      <c r="C25" s="83"/>
      <c r="D25" s="83"/>
      <c r="E25" s="83"/>
      <c r="F25" s="83"/>
      <c r="G25" s="83"/>
      <c r="H25" s="83"/>
      <c r="I25" s="84"/>
      <c r="J25" s="84"/>
      <c r="K25" s="84"/>
      <c r="L25" s="85"/>
      <c r="M25" s="113"/>
    </row>
    <row r="85" ht="12.75">
      <c r="A85" s="1"/>
    </row>
  </sheetData>
  <sheetProtection password="CA7F" sheet="1" objects="1" scenarios="1"/>
  <hyperlinks>
    <hyperlink ref="J1" r:id="rId1" display="by Susan Schoenian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E6" sqref="E6:H6"/>
    </sheetView>
  </sheetViews>
  <sheetFormatPr defaultColWidth="9.140625" defaultRowHeight="12.75"/>
  <cols>
    <col min="1" max="1" width="23.7109375" style="0" customWidth="1"/>
    <col min="2" max="4" width="9.140625" style="43" customWidth="1"/>
    <col min="5" max="8" width="10.7109375" style="43" customWidth="1"/>
    <col min="9" max="9" width="3.00390625" style="0" customWidth="1"/>
  </cols>
  <sheetData>
    <row r="1" ht="35.25" customHeight="1">
      <c r="A1" s="39" t="s">
        <v>54</v>
      </c>
    </row>
    <row r="2" spans="1:7" ht="29.25" customHeight="1">
      <c r="A2" s="38" t="s">
        <v>72</v>
      </c>
      <c r="B2" s="44"/>
      <c r="C2" s="44"/>
      <c r="D2" s="44"/>
      <c r="E2" s="44"/>
      <c r="F2" s="45"/>
      <c r="G2" s="45"/>
    </row>
    <row r="3" spans="1:8" ht="15.75" thickBot="1">
      <c r="A3" s="114" t="s">
        <v>0</v>
      </c>
      <c r="B3" s="115" t="s">
        <v>2</v>
      </c>
      <c r="C3" s="115" t="s">
        <v>37</v>
      </c>
      <c r="D3" s="115" t="s">
        <v>39</v>
      </c>
      <c r="E3" s="115" t="s">
        <v>56</v>
      </c>
      <c r="F3" s="115" t="s">
        <v>57</v>
      </c>
      <c r="G3" s="115" t="s">
        <v>58</v>
      </c>
      <c r="H3" s="115" t="s">
        <v>59</v>
      </c>
    </row>
    <row r="4" spans="1:13" ht="15">
      <c r="A4" s="116" t="s">
        <v>1</v>
      </c>
      <c r="B4" s="117">
        <v>125</v>
      </c>
      <c r="C4" s="118">
        <v>2.3</v>
      </c>
      <c r="D4" s="118">
        <v>1.7</v>
      </c>
      <c r="E4" s="119">
        <v>1.26</v>
      </c>
      <c r="F4" s="119">
        <v>0.22</v>
      </c>
      <c r="G4" s="120">
        <v>0.0051</v>
      </c>
      <c r="H4" s="120">
        <v>0.0051</v>
      </c>
      <c r="J4" s="64" t="s">
        <v>61</v>
      </c>
      <c r="K4" s="65"/>
      <c r="L4" s="65"/>
      <c r="M4" s="66"/>
    </row>
    <row r="5" spans="1:13" ht="15">
      <c r="A5" s="121"/>
      <c r="B5" s="117">
        <v>150</v>
      </c>
      <c r="C5" s="118">
        <v>2.6</v>
      </c>
      <c r="D5" s="118">
        <v>1.7</v>
      </c>
      <c r="E5" s="119">
        <v>1.45</v>
      </c>
      <c r="F5" s="119">
        <v>0.25</v>
      </c>
      <c r="G5" s="120">
        <v>0.0057</v>
      </c>
      <c r="H5" s="120">
        <v>0.0053</v>
      </c>
      <c r="J5" s="67" t="s">
        <v>62</v>
      </c>
      <c r="K5" s="68"/>
      <c r="L5" s="68"/>
      <c r="M5" s="69"/>
    </row>
    <row r="6" spans="1:13" ht="15">
      <c r="A6" s="121"/>
      <c r="B6" s="117">
        <v>175</v>
      </c>
      <c r="C6" s="118">
        <v>2.9</v>
      </c>
      <c r="D6" s="118">
        <v>1.7</v>
      </c>
      <c r="E6" s="119">
        <v>1.62</v>
      </c>
      <c r="F6" s="119">
        <v>0.28</v>
      </c>
      <c r="G6" s="120">
        <v>0.0064</v>
      </c>
      <c r="H6" s="120">
        <v>0.0059</v>
      </c>
      <c r="J6" s="67" t="s">
        <v>65</v>
      </c>
      <c r="K6" s="68"/>
      <c r="L6" s="68"/>
      <c r="M6" s="69"/>
    </row>
    <row r="7" spans="1:13" ht="15">
      <c r="A7" s="121"/>
      <c r="B7" s="117">
        <v>200</v>
      </c>
      <c r="C7" s="118">
        <v>3.2</v>
      </c>
      <c r="D7" s="118">
        <v>1.6</v>
      </c>
      <c r="E7" s="119">
        <v>1.79</v>
      </c>
      <c r="F7" s="119">
        <v>0.31</v>
      </c>
      <c r="G7" s="120">
        <v>0.007</v>
      </c>
      <c r="H7" s="120">
        <v>0.0066</v>
      </c>
      <c r="J7" s="67" t="s">
        <v>63</v>
      </c>
      <c r="K7" s="68"/>
      <c r="L7" s="68"/>
      <c r="M7" s="69"/>
    </row>
    <row r="8" spans="1:13" ht="15.75" thickBot="1">
      <c r="A8" s="122"/>
      <c r="B8" s="123">
        <v>225</v>
      </c>
      <c r="C8" s="124">
        <v>3.5</v>
      </c>
      <c r="D8" s="124">
        <v>1.6</v>
      </c>
      <c r="E8" s="125">
        <v>1.96</v>
      </c>
      <c r="F8" s="125">
        <v>0.33</v>
      </c>
      <c r="G8" s="126">
        <v>0.0077</v>
      </c>
      <c r="H8" s="126">
        <v>0.007</v>
      </c>
      <c r="J8" s="67" t="s">
        <v>64</v>
      </c>
      <c r="K8" s="68"/>
      <c r="L8" s="68"/>
      <c r="M8" s="69"/>
    </row>
    <row r="9" spans="1:13" ht="15.75" thickBot="1">
      <c r="A9" s="121" t="s">
        <v>68</v>
      </c>
      <c r="B9" s="127">
        <v>125</v>
      </c>
      <c r="C9" s="128">
        <v>2.7</v>
      </c>
      <c r="D9" s="128">
        <v>2.7</v>
      </c>
      <c r="E9" s="129">
        <v>1.47</v>
      </c>
      <c r="F9" s="129">
        <v>0.25</v>
      </c>
      <c r="G9" s="130">
        <v>0.0066</v>
      </c>
      <c r="H9" s="130">
        <v>0.0055</v>
      </c>
      <c r="J9" s="70" t="s">
        <v>38</v>
      </c>
      <c r="K9" s="71"/>
      <c r="L9" s="71"/>
      <c r="M9" s="72"/>
    </row>
    <row r="10" spans="1:8" ht="15">
      <c r="A10" s="121" t="s">
        <v>69</v>
      </c>
      <c r="B10" s="117">
        <v>150</v>
      </c>
      <c r="C10" s="118">
        <v>3.1</v>
      </c>
      <c r="D10" s="118">
        <v>2.6</v>
      </c>
      <c r="E10" s="119">
        <v>1.68</v>
      </c>
      <c r="F10" s="119">
        <v>0.28</v>
      </c>
      <c r="G10" s="120">
        <v>0.0077</v>
      </c>
      <c r="H10" s="120">
        <v>0.0062</v>
      </c>
    </row>
    <row r="11" spans="1:8" ht="15">
      <c r="A11" s="121"/>
      <c r="B11" s="117">
        <v>175</v>
      </c>
      <c r="C11" s="118">
        <v>3.4</v>
      </c>
      <c r="D11" s="118">
        <v>2.5</v>
      </c>
      <c r="E11" s="119">
        <v>1.89</v>
      </c>
      <c r="F11" s="119">
        <v>0.32</v>
      </c>
      <c r="G11" s="120">
        <v>0.0086</v>
      </c>
      <c r="H11" s="120">
        <v>0.007</v>
      </c>
    </row>
    <row r="12" spans="1:8" ht="15.75" thickBot="1">
      <c r="A12" s="122"/>
      <c r="B12" s="131">
        <v>200</v>
      </c>
      <c r="C12" s="132">
        <v>3.8</v>
      </c>
      <c r="D12" s="132">
        <v>2.5</v>
      </c>
      <c r="E12" s="133">
        <v>2.09</v>
      </c>
      <c r="F12" s="133">
        <v>0.35</v>
      </c>
      <c r="G12" s="134">
        <v>0.0095</v>
      </c>
      <c r="H12" s="134">
        <v>0.0077</v>
      </c>
    </row>
    <row r="13" spans="1:8" ht="15">
      <c r="A13" s="121" t="s">
        <v>9</v>
      </c>
      <c r="B13" s="127">
        <v>125</v>
      </c>
      <c r="C13" s="128">
        <v>3.4</v>
      </c>
      <c r="D13" s="128">
        <v>2.7</v>
      </c>
      <c r="E13" s="129">
        <v>1.89</v>
      </c>
      <c r="F13" s="129">
        <v>0.39</v>
      </c>
      <c r="G13" s="130">
        <v>0.0119</v>
      </c>
      <c r="H13" s="130">
        <v>0.007</v>
      </c>
    </row>
    <row r="14" spans="1:8" ht="15">
      <c r="A14" s="121" t="s">
        <v>25</v>
      </c>
      <c r="B14" s="135">
        <v>150</v>
      </c>
      <c r="C14" s="136">
        <v>3.9</v>
      </c>
      <c r="D14" s="136">
        <v>2.6</v>
      </c>
      <c r="E14" s="137">
        <v>2.14</v>
      </c>
      <c r="F14" s="137">
        <v>0.41</v>
      </c>
      <c r="G14" s="138">
        <v>0.0136</v>
      </c>
      <c r="H14" s="138">
        <v>0.0079</v>
      </c>
    </row>
    <row r="15" spans="1:8" ht="15">
      <c r="A15" s="139"/>
      <c r="B15" s="140">
        <v>175</v>
      </c>
      <c r="C15" s="118">
        <v>4.4</v>
      </c>
      <c r="D15" s="118">
        <v>2.5</v>
      </c>
      <c r="E15" s="119">
        <v>2.38</v>
      </c>
      <c r="F15" s="119">
        <v>0.43</v>
      </c>
      <c r="G15" s="120">
        <v>0.0152</v>
      </c>
      <c r="H15" s="120">
        <v>0.009</v>
      </c>
    </row>
    <row r="16" spans="1:8" ht="15.75" thickBot="1">
      <c r="A16" s="141"/>
      <c r="B16" s="123">
        <v>200</v>
      </c>
      <c r="C16" s="124">
        <v>4.9</v>
      </c>
      <c r="D16" s="124">
        <v>2.5</v>
      </c>
      <c r="E16" s="125">
        <v>2.68</v>
      </c>
      <c r="F16" s="125">
        <v>0.46</v>
      </c>
      <c r="G16" s="126">
        <v>0.0169</v>
      </c>
      <c r="H16" s="126">
        <v>0.0099</v>
      </c>
    </row>
    <row r="17" spans="1:8" ht="15">
      <c r="A17" s="121" t="s">
        <v>26</v>
      </c>
      <c r="B17" s="142">
        <v>125</v>
      </c>
      <c r="C17" s="128">
        <v>3.6</v>
      </c>
      <c r="D17" s="128">
        <v>2.9</v>
      </c>
      <c r="E17" s="129">
        <v>2.14</v>
      </c>
      <c r="F17" s="129">
        <v>0.48</v>
      </c>
      <c r="G17" s="130">
        <v>0.0143</v>
      </c>
      <c r="H17" s="130">
        <v>0.0086</v>
      </c>
    </row>
    <row r="18" spans="1:8" ht="15">
      <c r="A18" s="121" t="s">
        <v>27</v>
      </c>
      <c r="B18" s="117">
        <v>150</v>
      </c>
      <c r="C18" s="143">
        <v>4.2</v>
      </c>
      <c r="D18" s="136">
        <v>2.8</v>
      </c>
      <c r="E18" s="137">
        <v>2.47</v>
      </c>
      <c r="F18" s="137">
        <v>0.51</v>
      </c>
      <c r="G18" s="138">
        <v>0.0165</v>
      </c>
      <c r="H18" s="138">
        <v>0.0097</v>
      </c>
    </row>
    <row r="19" spans="1:8" ht="15">
      <c r="A19" s="121"/>
      <c r="B19" s="117">
        <v>175</v>
      </c>
      <c r="C19" s="144">
        <v>4.7</v>
      </c>
      <c r="D19" s="118">
        <v>2.7</v>
      </c>
      <c r="E19" s="119">
        <v>2.77</v>
      </c>
      <c r="F19" s="119">
        <v>0.53</v>
      </c>
      <c r="G19" s="120">
        <v>0.0185</v>
      </c>
      <c r="H19" s="120">
        <v>0.011</v>
      </c>
    </row>
    <row r="20" spans="1:8" ht="15.75" thickBot="1">
      <c r="A20" s="122"/>
      <c r="B20" s="131">
        <v>200</v>
      </c>
      <c r="C20" s="132">
        <v>5.2</v>
      </c>
      <c r="D20" s="132">
        <v>2.6</v>
      </c>
      <c r="E20" s="133">
        <v>3.08</v>
      </c>
      <c r="F20" s="133">
        <v>0.56</v>
      </c>
      <c r="G20" s="134">
        <v>0.0205</v>
      </c>
      <c r="H20" s="134">
        <v>0.0121</v>
      </c>
    </row>
    <row r="21" spans="1:8" ht="15">
      <c r="A21" s="121" t="s">
        <v>26</v>
      </c>
      <c r="B21" s="127">
        <v>125</v>
      </c>
      <c r="C21" s="128">
        <v>3.7</v>
      </c>
      <c r="D21" s="128">
        <v>3</v>
      </c>
      <c r="E21" s="129">
        <v>2.4</v>
      </c>
      <c r="F21" s="129">
        <v>0.57</v>
      </c>
      <c r="G21" s="130">
        <v>0.0169</v>
      </c>
      <c r="H21" s="130">
        <v>0.0101</v>
      </c>
    </row>
    <row r="22" spans="1:8" ht="15">
      <c r="A22" s="121" t="s">
        <v>28</v>
      </c>
      <c r="B22" s="117">
        <v>150</v>
      </c>
      <c r="C22" s="118">
        <v>4.3</v>
      </c>
      <c r="D22" s="118">
        <v>2.9</v>
      </c>
      <c r="E22" s="119">
        <v>2.77</v>
      </c>
      <c r="F22" s="119">
        <v>0.6</v>
      </c>
      <c r="G22" s="120">
        <v>0.0194</v>
      </c>
      <c r="H22" s="120">
        <v>0.0117</v>
      </c>
    </row>
    <row r="23" spans="1:8" ht="15">
      <c r="A23" s="121"/>
      <c r="B23" s="117">
        <v>175</v>
      </c>
      <c r="C23" s="118">
        <v>4.8</v>
      </c>
      <c r="D23" s="118">
        <v>2.7</v>
      </c>
      <c r="E23" s="119">
        <v>3.13</v>
      </c>
      <c r="F23" s="119">
        <v>0.63</v>
      </c>
      <c r="G23" s="120">
        <v>0.0218</v>
      </c>
      <c r="H23" s="120">
        <v>0.013</v>
      </c>
    </row>
    <row r="24" spans="1:8" ht="15.75" thickBot="1">
      <c r="A24" s="122"/>
      <c r="B24" s="131">
        <v>200</v>
      </c>
      <c r="C24" s="132">
        <v>5.3</v>
      </c>
      <c r="D24" s="132">
        <v>2.7</v>
      </c>
      <c r="E24" s="133">
        <v>3.5</v>
      </c>
      <c r="F24" s="133">
        <v>0.66</v>
      </c>
      <c r="G24" s="134">
        <v>0.024</v>
      </c>
      <c r="H24" s="134">
        <v>0.0145</v>
      </c>
    </row>
    <row r="25" spans="1:8" ht="15">
      <c r="A25" s="121" t="s">
        <v>29</v>
      </c>
      <c r="B25" s="127">
        <v>125</v>
      </c>
      <c r="C25" s="128">
        <v>4.7</v>
      </c>
      <c r="D25" s="128">
        <v>3.8</v>
      </c>
      <c r="E25" s="129">
        <v>2.38</v>
      </c>
      <c r="F25" s="129">
        <v>0.66</v>
      </c>
      <c r="G25" s="130">
        <v>0.0178</v>
      </c>
      <c r="H25" s="130">
        <v>0.0134</v>
      </c>
    </row>
    <row r="26" spans="1:8" ht="15">
      <c r="A26" s="121" t="s">
        <v>25</v>
      </c>
      <c r="B26" s="135">
        <v>150</v>
      </c>
      <c r="C26" s="136">
        <v>5.3</v>
      </c>
      <c r="D26" s="136">
        <v>3.5</v>
      </c>
      <c r="E26" s="137">
        <v>2.75</v>
      </c>
      <c r="F26" s="137">
        <v>0.71</v>
      </c>
      <c r="G26" s="138">
        <v>0.0205</v>
      </c>
      <c r="H26" s="138">
        <v>0.0152</v>
      </c>
    </row>
    <row r="27" spans="1:8" ht="15">
      <c r="A27" s="139"/>
      <c r="B27" s="140">
        <v>175</v>
      </c>
      <c r="C27" s="118">
        <v>6</v>
      </c>
      <c r="D27" s="118">
        <v>3.4</v>
      </c>
      <c r="E27" s="119">
        <v>3.07</v>
      </c>
      <c r="F27" s="119">
        <v>0.78</v>
      </c>
      <c r="G27" s="120">
        <v>0.0231</v>
      </c>
      <c r="H27" s="120">
        <v>0.1072</v>
      </c>
    </row>
    <row r="28" spans="1:8" ht="15.75" thickBot="1">
      <c r="A28" s="122"/>
      <c r="B28" s="131">
        <v>200</v>
      </c>
      <c r="C28" s="132">
        <v>6.6</v>
      </c>
      <c r="D28" s="132">
        <v>3.3</v>
      </c>
      <c r="E28" s="133">
        <v>3.41</v>
      </c>
      <c r="F28" s="133">
        <v>0.86</v>
      </c>
      <c r="G28" s="134">
        <v>0.0255</v>
      </c>
      <c r="H28" s="134">
        <v>0.0189</v>
      </c>
    </row>
    <row r="29" spans="1:8" ht="15">
      <c r="A29" s="121" t="s">
        <v>30</v>
      </c>
      <c r="B29" s="127">
        <v>125</v>
      </c>
      <c r="C29" s="128">
        <v>5.3</v>
      </c>
      <c r="D29" s="128">
        <v>4.2</v>
      </c>
      <c r="E29" s="129">
        <v>3.18</v>
      </c>
      <c r="F29" s="129">
        <v>0.86</v>
      </c>
      <c r="G29" s="130">
        <v>0.0211</v>
      </c>
      <c r="H29" s="130">
        <v>0.0156</v>
      </c>
    </row>
    <row r="30" spans="1:8" ht="15">
      <c r="A30" s="121" t="s">
        <v>27</v>
      </c>
      <c r="B30" s="117">
        <v>150</v>
      </c>
      <c r="C30" s="118">
        <v>6.1</v>
      </c>
      <c r="D30" s="118">
        <v>4.1</v>
      </c>
      <c r="E30" s="119">
        <v>3.77</v>
      </c>
      <c r="F30" s="119">
        <v>1</v>
      </c>
      <c r="G30" s="120">
        <v>0.0242</v>
      </c>
      <c r="H30" s="120">
        <v>0.0178</v>
      </c>
    </row>
    <row r="31" spans="1:8" ht="15">
      <c r="A31" s="139"/>
      <c r="B31" s="140">
        <v>175</v>
      </c>
      <c r="C31" s="118">
        <v>6.9</v>
      </c>
      <c r="D31" s="118">
        <v>3.9</v>
      </c>
      <c r="E31" s="119">
        <v>4.31</v>
      </c>
      <c r="F31" s="119">
        <v>1.13</v>
      </c>
      <c r="G31" s="120">
        <v>0.0271</v>
      </c>
      <c r="H31" s="120">
        <v>0.02</v>
      </c>
    </row>
    <row r="32" spans="1:8" ht="15.75" thickBot="1">
      <c r="A32" s="122"/>
      <c r="B32" s="131">
        <v>200</v>
      </c>
      <c r="C32" s="132">
        <v>7.6</v>
      </c>
      <c r="D32" s="132">
        <v>3.8</v>
      </c>
      <c r="E32" s="133">
        <v>4.86</v>
      </c>
      <c r="F32" s="133">
        <v>1.27</v>
      </c>
      <c r="G32" s="134">
        <v>0.0301</v>
      </c>
      <c r="H32" s="134">
        <v>0.0222</v>
      </c>
    </row>
    <row r="33" spans="1:8" ht="15">
      <c r="A33" s="121" t="s">
        <v>18</v>
      </c>
      <c r="B33" s="127">
        <v>125</v>
      </c>
      <c r="C33" s="128">
        <v>5.6</v>
      </c>
      <c r="D33" s="128">
        <v>4.5</v>
      </c>
      <c r="E33" s="129">
        <v>3.41</v>
      </c>
      <c r="F33" s="129">
        <v>0.91</v>
      </c>
      <c r="G33" s="130">
        <v>0.0229</v>
      </c>
      <c r="H33" s="130">
        <v>0.0167</v>
      </c>
    </row>
    <row r="34" spans="1:8" ht="15">
      <c r="A34" s="121" t="s">
        <v>28</v>
      </c>
      <c r="B34" s="117">
        <v>150</v>
      </c>
      <c r="C34" s="118">
        <v>6.5</v>
      </c>
      <c r="D34" s="118">
        <v>4.3</v>
      </c>
      <c r="E34" s="119">
        <v>4.19</v>
      </c>
      <c r="F34" s="119">
        <v>1.11</v>
      </c>
      <c r="G34" s="120">
        <v>0.0262</v>
      </c>
      <c r="H34" s="120">
        <v>0.0191</v>
      </c>
    </row>
    <row r="35" spans="1:8" ht="15">
      <c r="A35" s="139"/>
      <c r="B35" s="140">
        <v>175</v>
      </c>
      <c r="C35" s="118">
        <v>7.4</v>
      </c>
      <c r="D35" s="118">
        <v>4.2</v>
      </c>
      <c r="E35" s="119">
        <v>4.93</v>
      </c>
      <c r="F35" s="119">
        <v>1.31</v>
      </c>
      <c r="G35" s="120">
        <v>0.0293</v>
      </c>
      <c r="H35" s="120">
        <v>0.0216</v>
      </c>
    </row>
    <row r="36" spans="1:8" ht="15">
      <c r="A36" s="145"/>
      <c r="B36" s="140">
        <v>200</v>
      </c>
      <c r="C36" s="118">
        <v>8.1</v>
      </c>
      <c r="D36" s="118">
        <v>4.1</v>
      </c>
      <c r="E36" s="119">
        <v>5.71</v>
      </c>
      <c r="F36" s="119">
        <v>1.51</v>
      </c>
      <c r="G36" s="120">
        <v>0.0323</v>
      </c>
      <c r="H36" s="120">
        <v>0.0238</v>
      </c>
    </row>
    <row r="37" spans="1:8" ht="33.75" customHeight="1">
      <c r="A37" s="2"/>
      <c r="B37" s="46"/>
      <c r="C37" s="47"/>
      <c r="D37" s="47"/>
      <c r="E37" s="44"/>
      <c r="F37" s="44"/>
      <c r="G37" s="47"/>
      <c r="H37" s="47"/>
    </row>
    <row r="38" ht="18">
      <c r="A38" s="36" t="s">
        <v>70</v>
      </c>
    </row>
    <row r="39" spans="1:8" ht="15.75" thickBot="1">
      <c r="A39" s="114" t="s">
        <v>0</v>
      </c>
      <c r="B39" s="115" t="s">
        <v>2</v>
      </c>
      <c r="C39" s="115" t="s">
        <v>37</v>
      </c>
      <c r="D39" s="115" t="s">
        <v>39</v>
      </c>
      <c r="E39" s="115" t="s">
        <v>56</v>
      </c>
      <c r="F39" s="115" t="s">
        <v>57</v>
      </c>
      <c r="G39" s="115" t="s">
        <v>58</v>
      </c>
      <c r="H39" s="115" t="s">
        <v>59</v>
      </c>
    </row>
    <row r="40" spans="1:8" ht="15">
      <c r="A40" s="146" t="s">
        <v>7</v>
      </c>
      <c r="B40" s="117">
        <v>66</v>
      </c>
      <c r="C40" s="118">
        <v>2.6</v>
      </c>
      <c r="D40" s="147">
        <v>3.9</v>
      </c>
      <c r="E40" s="148">
        <v>1.7</v>
      </c>
      <c r="F40" s="149">
        <v>0.41</v>
      </c>
      <c r="G40" s="150">
        <v>0.0141</v>
      </c>
      <c r="H40" s="151">
        <v>0.0057</v>
      </c>
    </row>
    <row r="41" spans="1:8" ht="15">
      <c r="A41" s="152" t="s">
        <v>1</v>
      </c>
      <c r="B41" s="117">
        <v>88</v>
      </c>
      <c r="C41" s="118">
        <v>3.1</v>
      </c>
      <c r="D41" s="147">
        <v>3.5</v>
      </c>
      <c r="E41" s="153">
        <v>2</v>
      </c>
      <c r="F41" s="119">
        <v>0.39</v>
      </c>
      <c r="G41" s="120">
        <v>0.013</v>
      </c>
      <c r="H41" s="154">
        <v>0.0057</v>
      </c>
    </row>
    <row r="42" spans="1:8" ht="15">
      <c r="A42" s="155"/>
      <c r="B42" s="117">
        <v>110</v>
      </c>
      <c r="C42" s="118">
        <v>3.3</v>
      </c>
      <c r="D42" s="147">
        <v>3</v>
      </c>
      <c r="E42" s="153">
        <v>1.9</v>
      </c>
      <c r="F42" s="119">
        <v>0.3</v>
      </c>
      <c r="G42" s="120">
        <v>0.0106</v>
      </c>
      <c r="H42" s="154">
        <v>0.0053</v>
      </c>
    </row>
    <row r="43" spans="1:8" ht="15.75" thickBot="1">
      <c r="A43" s="156"/>
      <c r="B43" s="123">
        <v>132</v>
      </c>
      <c r="C43" s="124">
        <v>3.3</v>
      </c>
      <c r="D43" s="157">
        <v>2.5</v>
      </c>
      <c r="E43" s="158">
        <v>1.9</v>
      </c>
      <c r="F43" s="125">
        <v>0.3</v>
      </c>
      <c r="G43" s="126">
        <v>0.0099</v>
      </c>
      <c r="H43" s="159">
        <v>0.0055</v>
      </c>
    </row>
    <row r="44" spans="1:8" ht="15">
      <c r="A44" s="152" t="s">
        <v>8</v>
      </c>
      <c r="B44" s="127">
        <v>88</v>
      </c>
      <c r="C44" s="128">
        <v>3.1</v>
      </c>
      <c r="D44" s="160">
        <v>3.5</v>
      </c>
      <c r="E44" s="161">
        <v>1.8</v>
      </c>
      <c r="F44" s="162">
        <v>0.34</v>
      </c>
      <c r="G44" s="130">
        <v>0.0121</v>
      </c>
      <c r="H44" s="163">
        <v>0.0066</v>
      </c>
    </row>
    <row r="45" spans="1:8" ht="15">
      <c r="A45" s="155"/>
      <c r="B45" s="117">
        <v>110</v>
      </c>
      <c r="C45" s="118">
        <v>3.3</v>
      </c>
      <c r="D45" s="147">
        <v>3</v>
      </c>
      <c r="E45" s="153">
        <v>1.9</v>
      </c>
      <c r="F45" s="119">
        <v>0.35</v>
      </c>
      <c r="G45" s="120">
        <v>0.0115</v>
      </c>
      <c r="H45" s="154">
        <v>0.0068</v>
      </c>
    </row>
    <row r="46" spans="1:8" ht="15">
      <c r="A46" s="155"/>
      <c r="B46" s="117">
        <v>132</v>
      </c>
      <c r="C46" s="118">
        <v>3.5</v>
      </c>
      <c r="D46" s="147">
        <v>2.7</v>
      </c>
      <c r="E46" s="153">
        <v>2</v>
      </c>
      <c r="F46" s="119">
        <v>0.35</v>
      </c>
      <c r="G46" s="120">
        <v>0.0121</v>
      </c>
      <c r="H46" s="154">
        <v>0.0075</v>
      </c>
    </row>
    <row r="47" spans="1:8" ht="15.75" thickBot="1">
      <c r="A47" s="156"/>
      <c r="B47" s="123">
        <v>154</v>
      </c>
      <c r="C47" s="124">
        <v>3.7</v>
      </c>
      <c r="D47" s="157">
        <v>2.4</v>
      </c>
      <c r="E47" s="158">
        <v>2.2</v>
      </c>
      <c r="F47" s="125">
        <v>0.36</v>
      </c>
      <c r="G47" s="126">
        <v>0.0121</v>
      </c>
      <c r="H47" s="159">
        <v>0.0082</v>
      </c>
    </row>
    <row r="48" spans="1:8" ht="15">
      <c r="A48" s="152" t="s">
        <v>9</v>
      </c>
      <c r="B48" s="127">
        <v>88</v>
      </c>
      <c r="C48" s="128">
        <v>3.3</v>
      </c>
      <c r="D48" s="160">
        <v>3.8</v>
      </c>
      <c r="E48" s="161">
        <v>2.1</v>
      </c>
      <c r="F48" s="129">
        <v>0.41</v>
      </c>
      <c r="G48" s="130">
        <v>0.0141</v>
      </c>
      <c r="H48" s="163">
        <v>0.0068</v>
      </c>
    </row>
    <row r="49" spans="1:8" ht="15">
      <c r="A49" s="152" t="s">
        <v>31</v>
      </c>
      <c r="B49" s="117">
        <v>110</v>
      </c>
      <c r="C49" s="118">
        <v>3.5</v>
      </c>
      <c r="D49" s="147">
        <v>3.2</v>
      </c>
      <c r="E49" s="153">
        <v>2.2</v>
      </c>
      <c r="F49" s="119">
        <v>0.42</v>
      </c>
      <c r="G49" s="120">
        <v>0.0139</v>
      </c>
      <c r="H49" s="154">
        <v>0.0075</v>
      </c>
    </row>
    <row r="50" spans="1:8" ht="15">
      <c r="A50" s="155"/>
      <c r="B50" s="117">
        <v>132</v>
      </c>
      <c r="C50" s="118">
        <v>3.7</v>
      </c>
      <c r="D50" s="147">
        <v>2.8</v>
      </c>
      <c r="E50" s="153">
        <v>2.4</v>
      </c>
      <c r="F50" s="119">
        <v>0.42</v>
      </c>
      <c r="G50" s="120">
        <v>0.0146</v>
      </c>
      <c r="H50" s="154">
        <v>0.0084</v>
      </c>
    </row>
    <row r="51" spans="1:8" ht="15.75" thickBot="1">
      <c r="A51" s="156"/>
      <c r="B51" s="123">
        <v>154</v>
      </c>
      <c r="C51" s="124">
        <v>4</v>
      </c>
      <c r="D51" s="157">
        <v>2.6</v>
      </c>
      <c r="E51" s="158">
        <v>2.5</v>
      </c>
      <c r="F51" s="125">
        <v>0.43</v>
      </c>
      <c r="G51" s="126">
        <v>0.015</v>
      </c>
      <c r="H51" s="159">
        <v>0.0093</v>
      </c>
    </row>
    <row r="52" spans="1:8" ht="15">
      <c r="A52" s="152" t="s">
        <v>9</v>
      </c>
      <c r="B52" s="127">
        <v>88</v>
      </c>
      <c r="C52" s="128">
        <v>3.3</v>
      </c>
      <c r="D52" s="160">
        <v>3.8</v>
      </c>
      <c r="E52" s="161">
        <v>2.2</v>
      </c>
      <c r="F52" s="129">
        <v>0.44</v>
      </c>
      <c r="G52" s="130">
        <v>0.0163</v>
      </c>
      <c r="H52" s="163">
        <v>0.077</v>
      </c>
    </row>
    <row r="53" spans="1:8" ht="15">
      <c r="A53" s="152" t="s">
        <v>32</v>
      </c>
      <c r="B53" s="117">
        <v>110</v>
      </c>
      <c r="C53" s="118">
        <v>3.5</v>
      </c>
      <c r="D53" s="147">
        <v>3.2</v>
      </c>
      <c r="E53" s="153">
        <v>2.3</v>
      </c>
      <c r="F53" s="119">
        <v>0.45</v>
      </c>
      <c r="G53" s="120">
        <v>0.0172</v>
      </c>
      <c r="H53" s="154">
        <v>0.0086</v>
      </c>
    </row>
    <row r="54" spans="1:8" ht="15">
      <c r="A54" s="155"/>
      <c r="B54" s="117">
        <v>132</v>
      </c>
      <c r="C54" s="118">
        <v>3.7</v>
      </c>
      <c r="D54" s="147">
        <v>2.8</v>
      </c>
      <c r="E54" s="153">
        <v>2.5</v>
      </c>
      <c r="F54" s="119">
        <v>0.46</v>
      </c>
      <c r="G54" s="120">
        <v>0.0179</v>
      </c>
      <c r="H54" s="154">
        <v>0.0095</v>
      </c>
    </row>
    <row r="55" spans="1:8" ht="15.75" thickBot="1">
      <c r="A55" s="156"/>
      <c r="B55" s="123">
        <v>154</v>
      </c>
      <c r="C55" s="124">
        <v>4</v>
      </c>
      <c r="D55" s="157">
        <v>2.6</v>
      </c>
      <c r="E55" s="158">
        <v>2.6</v>
      </c>
      <c r="F55" s="125">
        <v>0.46</v>
      </c>
      <c r="G55" s="126">
        <v>0.0181</v>
      </c>
      <c r="H55" s="159">
        <v>0.0104</v>
      </c>
    </row>
    <row r="56" spans="1:8" ht="15">
      <c r="A56" s="152" t="s">
        <v>30</v>
      </c>
      <c r="B56" s="127">
        <v>88</v>
      </c>
      <c r="C56" s="128">
        <v>3.7</v>
      </c>
      <c r="D56" s="160">
        <v>4.2</v>
      </c>
      <c r="E56" s="161">
        <v>2.5</v>
      </c>
      <c r="F56" s="129">
        <v>0.56</v>
      </c>
      <c r="G56" s="130">
        <v>0.0132</v>
      </c>
      <c r="H56" s="163">
        <v>0.0095</v>
      </c>
    </row>
    <row r="57" spans="1:8" ht="15">
      <c r="A57" s="152" t="s">
        <v>33</v>
      </c>
      <c r="B57" s="117">
        <v>110</v>
      </c>
      <c r="C57" s="118">
        <v>4.6</v>
      </c>
      <c r="D57" s="147">
        <v>4.2</v>
      </c>
      <c r="E57" s="153">
        <v>3.1</v>
      </c>
      <c r="F57" s="119">
        <v>0.62</v>
      </c>
      <c r="G57" s="120">
        <v>0.0143</v>
      </c>
      <c r="H57" s="154">
        <v>0.0104</v>
      </c>
    </row>
    <row r="58" spans="1:8" ht="15">
      <c r="A58" s="155"/>
      <c r="B58" s="117">
        <v>132</v>
      </c>
      <c r="C58" s="118">
        <v>5.1</v>
      </c>
      <c r="D58" s="147">
        <v>3.9</v>
      </c>
      <c r="E58" s="153">
        <v>3.4</v>
      </c>
      <c r="F58" s="119">
        <v>0.65</v>
      </c>
      <c r="G58" s="120">
        <v>0.015</v>
      </c>
      <c r="H58" s="154">
        <v>0.0112</v>
      </c>
    </row>
    <row r="59" spans="1:8" ht="15.75" thickBot="1">
      <c r="A59" s="156"/>
      <c r="B59" s="123">
        <v>154</v>
      </c>
      <c r="C59" s="124">
        <v>5.5</v>
      </c>
      <c r="D59" s="157">
        <v>3.6</v>
      </c>
      <c r="E59" s="158">
        <v>3.6</v>
      </c>
      <c r="F59" s="125">
        <v>0.68</v>
      </c>
      <c r="G59" s="126">
        <v>0.0157</v>
      </c>
      <c r="H59" s="159">
        <v>0.0123</v>
      </c>
    </row>
    <row r="60" spans="1:8" ht="15">
      <c r="A60" s="152" t="s">
        <v>30</v>
      </c>
      <c r="B60" s="127">
        <v>88</v>
      </c>
      <c r="C60" s="128">
        <v>4.6</v>
      </c>
      <c r="D60" s="160">
        <v>5.2</v>
      </c>
      <c r="E60" s="161">
        <v>3.2</v>
      </c>
      <c r="F60" s="129">
        <v>0.67</v>
      </c>
      <c r="G60" s="130">
        <v>0.0185</v>
      </c>
      <c r="H60" s="163">
        <v>0.0123</v>
      </c>
    </row>
    <row r="61" spans="1:8" ht="15">
      <c r="A61" s="152" t="s">
        <v>27</v>
      </c>
      <c r="B61" s="117">
        <v>110</v>
      </c>
      <c r="C61" s="118">
        <v>5.1</v>
      </c>
      <c r="D61" s="147">
        <v>4.6</v>
      </c>
      <c r="E61" s="153">
        <v>3.5</v>
      </c>
      <c r="F61" s="119">
        <v>0.71</v>
      </c>
      <c r="G61" s="120">
        <v>0.0192</v>
      </c>
      <c r="H61" s="154">
        <v>0.0132</v>
      </c>
    </row>
    <row r="62" spans="1:8" ht="15">
      <c r="A62" s="155"/>
      <c r="B62" s="117">
        <v>132</v>
      </c>
      <c r="C62" s="118">
        <v>5.5</v>
      </c>
      <c r="D62" s="147">
        <v>4.2</v>
      </c>
      <c r="E62" s="153">
        <v>3.8</v>
      </c>
      <c r="F62" s="119">
        <v>0.74</v>
      </c>
      <c r="G62" s="120">
        <v>0.0198</v>
      </c>
      <c r="H62" s="154">
        <v>0.0141</v>
      </c>
    </row>
    <row r="63" spans="1:8" ht="15.75" thickBot="1">
      <c r="A63" s="164"/>
      <c r="B63" s="117">
        <v>154</v>
      </c>
      <c r="C63" s="118">
        <v>6</v>
      </c>
      <c r="D63" s="147">
        <v>3.9</v>
      </c>
      <c r="E63" s="158">
        <v>4.1</v>
      </c>
      <c r="F63" s="125">
        <v>0.77</v>
      </c>
      <c r="G63" s="126">
        <v>0.0205</v>
      </c>
      <c r="H63" s="159">
        <v>0.0152</v>
      </c>
    </row>
    <row r="64" spans="1:8" ht="32.25" customHeight="1">
      <c r="A64" s="5"/>
      <c r="B64" s="48"/>
      <c r="C64" s="49"/>
      <c r="D64" s="49"/>
      <c r="E64" s="50"/>
      <c r="F64" s="50"/>
      <c r="G64" s="51"/>
      <c r="H64" s="51"/>
    </row>
    <row r="65" ht="18">
      <c r="A65" s="36" t="s">
        <v>71</v>
      </c>
    </row>
    <row r="66" spans="1:8" ht="15.75" thickBot="1">
      <c r="A66" s="114" t="s">
        <v>0</v>
      </c>
      <c r="B66" s="115" t="s">
        <v>2</v>
      </c>
      <c r="C66" s="115" t="s">
        <v>37</v>
      </c>
      <c r="D66" s="115" t="s">
        <v>39</v>
      </c>
      <c r="E66" s="115" t="s">
        <v>56</v>
      </c>
      <c r="F66" s="115" t="s">
        <v>57</v>
      </c>
      <c r="G66" s="115" t="s">
        <v>58</v>
      </c>
      <c r="H66" s="115" t="s">
        <v>59</v>
      </c>
    </row>
    <row r="67" spans="1:8" ht="15">
      <c r="A67" s="146" t="s">
        <v>7</v>
      </c>
      <c r="B67" s="117">
        <v>88</v>
      </c>
      <c r="C67" s="118">
        <v>4</v>
      </c>
      <c r="D67" s="147">
        <v>4.5</v>
      </c>
      <c r="E67" s="148">
        <v>2.5</v>
      </c>
      <c r="F67" s="149">
        <v>0.54</v>
      </c>
      <c r="G67" s="150">
        <v>0.0172</v>
      </c>
      <c r="H67" s="151">
        <v>0.0082</v>
      </c>
    </row>
    <row r="68" spans="1:8" ht="15">
      <c r="A68" s="152" t="s">
        <v>1</v>
      </c>
      <c r="B68" s="117">
        <v>132</v>
      </c>
      <c r="C68" s="118">
        <v>5.3</v>
      </c>
      <c r="D68" s="147">
        <v>4</v>
      </c>
      <c r="E68" s="153">
        <v>3.4</v>
      </c>
      <c r="F68" s="119">
        <v>0.58</v>
      </c>
      <c r="G68" s="120">
        <v>0.0185</v>
      </c>
      <c r="H68" s="154">
        <v>0.0093</v>
      </c>
    </row>
    <row r="69" spans="1:8" ht="15.75" thickBot="1">
      <c r="A69" s="156"/>
      <c r="B69" s="123">
        <v>176</v>
      </c>
      <c r="C69" s="124">
        <v>6.2</v>
      </c>
      <c r="D69" s="157">
        <v>3.5</v>
      </c>
      <c r="E69" s="158">
        <v>3.9</v>
      </c>
      <c r="F69" s="125">
        <v>0.59</v>
      </c>
      <c r="G69" s="126">
        <v>0.0187</v>
      </c>
      <c r="H69" s="159">
        <v>0.0101</v>
      </c>
    </row>
    <row r="70" spans="1:8" ht="32.25" customHeight="1">
      <c r="A70" s="10"/>
      <c r="B70" s="48"/>
      <c r="C70" s="49"/>
      <c r="D70" s="49"/>
      <c r="E70" s="50"/>
      <c r="F70" s="50"/>
      <c r="G70" s="51"/>
      <c r="H70" s="52"/>
    </row>
    <row r="71" spans="1:8" ht="18">
      <c r="A71" s="37" t="s">
        <v>24</v>
      </c>
      <c r="B71" s="42"/>
      <c r="C71" s="42"/>
      <c r="D71" s="42"/>
      <c r="E71" s="42"/>
      <c r="F71" s="42"/>
      <c r="G71" s="42"/>
      <c r="H71" s="53"/>
    </row>
    <row r="72" spans="1:8" ht="15.75" thickBot="1">
      <c r="A72" s="114" t="s">
        <v>0</v>
      </c>
      <c r="B72" s="115" t="s">
        <v>2</v>
      </c>
      <c r="C72" s="115" t="s">
        <v>37</v>
      </c>
      <c r="D72" s="115" t="s">
        <v>39</v>
      </c>
      <c r="E72" s="115" t="s">
        <v>56</v>
      </c>
      <c r="F72" s="115" t="s">
        <v>57</v>
      </c>
      <c r="G72" s="115" t="s">
        <v>58</v>
      </c>
      <c r="H72" s="115" t="s">
        <v>59</v>
      </c>
    </row>
    <row r="73" spans="1:8" ht="15">
      <c r="A73" s="152" t="s">
        <v>10</v>
      </c>
      <c r="B73" s="165">
        <v>44</v>
      </c>
      <c r="C73" s="128">
        <v>2.2</v>
      </c>
      <c r="D73" s="160">
        <v>5</v>
      </c>
      <c r="E73" s="148">
        <v>1.8</v>
      </c>
      <c r="F73" s="149">
        <v>0.37</v>
      </c>
      <c r="G73" s="150">
        <v>0.0119</v>
      </c>
      <c r="H73" s="151">
        <v>0.0055</v>
      </c>
    </row>
    <row r="74" spans="1:8" ht="15">
      <c r="A74" s="152" t="s">
        <v>11</v>
      </c>
      <c r="B74" s="166">
        <v>66</v>
      </c>
      <c r="C74" s="118">
        <v>2.9</v>
      </c>
      <c r="D74" s="147">
        <v>4.4</v>
      </c>
      <c r="E74" s="153">
        <v>2.2</v>
      </c>
      <c r="F74" s="119">
        <v>0.42</v>
      </c>
      <c r="G74" s="120">
        <v>0.0148</v>
      </c>
      <c r="H74" s="154">
        <v>0.0071</v>
      </c>
    </row>
    <row r="75" spans="1:8" ht="15">
      <c r="A75" s="152" t="s">
        <v>34</v>
      </c>
      <c r="B75" s="166">
        <v>88</v>
      </c>
      <c r="C75" s="118">
        <v>3.3</v>
      </c>
      <c r="D75" s="147">
        <v>3.7</v>
      </c>
      <c r="E75" s="153">
        <v>2.6</v>
      </c>
      <c r="F75" s="119">
        <v>0.44</v>
      </c>
      <c r="G75" s="120">
        <v>0.017</v>
      </c>
      <c r="H75" s="154">
        <v>0.0086</v>
      </c>
    </row>
    <row r="76" spans="1:8" ht="15.75" thickBot="1">
      <c r="A76" s="167"/>
      <c r="B76" s="168">
        <v>110</v>
      </c>
      <c r="C76" s="124">
        <v>3.3</v>
      </c>
      <c r="D76" s="157">
        <v>3</v>
      </c>
      <c r="E76" s="158">
        <v>0.26</v>
      </c>
      <c r="F76" s="125">
        <v>0.4</v>
      </c>
      <c r="G76" s="126">
        <v>0.0154</v>
      </c>
      <c r="H76" s="159">
        <v>0.0084</v>
      </c>
    </row>
    <row r="77" spans="1:8" ht="15">
      <c r="A77" s="152" t="s">
        <v>10</v>
      </c>
      <c r="B77" s="165">
        <v>44</v>
      </c>
      <c r="C77" s="128">
        <v>2.6</v>
      </c>
      <c r="D77" s="160">
        <v>5.9</v>
      </c>
      <c r="E77" s="161">
        <v>2</v>
      </c>
      <c r="F77" s="129">
        <v>0.45</v>
      </c>
      <c r="G77" s="130">
        <v>0.0143</v>
      </c>
      <c r="H77" s="163">
        <v>0.0064</v>
      </c>
    </row>
    <row r="78" spans="1:8" ht="15">
      <c r="A78" s="152" t="s">
        <v>12</v>
      </c>
      <c r="B78" s="166">
        <v>66</v>
      </c>
      <c r="C78" s="118">
        <v>3.1</v>
      </c>
      <c r="D78" s="147">
        <v>4.7</v>
      </c>
      <c r="E78" s="153">
        <v>2.4</v>
      </c>
      <c r="F78" s="119">
        <v>0.48</v>
      </c>
      <c r="G78" s="120">
        <v>0.0159</v>
      </c>
      <c r="H78" s="154">
        <v>0.0075</v>
      </c>
    </row>
    <row r="79" spans="1:8" ht="15">
      <c r="A79" s="152" t="s">
        <v>34</v>
      </c>
      <c r="B79" s="166">
        <v>88</v>
      </c>
      <c r="C79" s="118">
        <v>3.3</v>
      </c>
      <c r="D79" s="147">
        <v>3.7</v>
      </c>
      <c r="E79" s="153">
        <v>2.5</v>
      </c>
      <c r="F79" s="119">
        <v>0.51</v>
      </c>
      <c r="G79" s="120">
        <v>0.019</v>
      </c>
      <c r="H79" s="154">
        <v>0.0095</v>
      </c>
    </row>
    <row r="80" spans="1:8" ht="15.75" thickBot="1">
      <c r="A80" s="167"/>
      <c r="B80" s="168">
        <v>110</v>
      </c>
      <c r="C80" s="124">
        <v>3.7</v>
      </c>
      <c r="D80" s="157">
        <v>3.4</v>
      </c>
      <c r="E80" s="158">
        <v>2.8</v>
      </c>
      <c r="F80" s="125">
        <v>0.53</v>
      </c>
      <c r="G80" s="126">
        <v>0.0207</v>
      </c>
      <c r="H80" s="159">
        <v>0.0106</v>
      </c>
    </row>
    <row r="81" spans="1:8" ht="15">
      <c r="A81" s="152" t="s">
        <v>60</v>
      </c>
      <c r="B81" s="165">
        <v>66</v>
      </c>
      <c r="C81" s="128">
        <v>2.9</v>
      </c>
      <c r="D81" s="160">
        <v>4.4</v>
      </c>
      <c r="E81" s="161">
        <v>2.1</v>
      </c>
      <c r="F81" s="129">
        <v>0.42</v>
      </c>
      <c r="G81" s="130">
        <v>0.0146</v>
      </c>
      <c r="H81" s="163">
        <v>0.0071</v>
      </c>
    </row>
    <row r="82" spans="1:8" ht="15">
      <c r="A82" s="152"/>
      <c r="B82" s="166">
        <v>88</v>
      </c>
      <c r="C82" s="118">
        <v>3.5</v>
      </c>
      <c r="D82" s="147">
        <v>4</v>
      </c>
      <c r="E82" s="153">
        <v>2.7</v>
      </c>
      <c r="F82" s="119">
        <v>0.41</v>
      </c>
      <c r="G82" s="120">
        <v>0.0146</v>
      </c>
      <c r="H82" s="154">
        <v>0.0073</v>
      </c>
    </row>
    <row r="83" spans="1:8" ht="15.75" thickBot="1">
      <c r="A83" s="164"/>
      <c r="B83" s="166">
        <v>110</v>
      </c>
      <c r="C83" s="118">
        <v>3.5</v>
      </c>
      <c r="D83" s="147">
        <v>3.2</v>
      </c>
      <c r="E83" s="158">
        <v>2.7</v>
      </c>
      <c r="F83" s="125">
        <v>0.35</v>
      </c>
      <c r="G83" s="126">
        <v>0.0123</v>
      </c>
      <c r="H83" s="159">
        <v>0.0066</v>
      </c>
    </row>
  </sheetData>
  <sheetProtection password="CA7F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5.7109375" style="0" customWidth="1"/>
    <col min="2" max="8" width="11.7109375" style="0" customWidth="1"/>
    <col min="9" max="9" width="3.00390625" style="0" customWidth="1"/>
  </cols>
  <sheetData>
    <row r="1" ht="35.25" customHeight="1">
      <c r="A1" s="9" t="s">
        <v>73</v>
      </c>
    </row>
    <row r="2" spans="1:8" ht="33.75" customHeight="1">
      <c r="A2" s="41" t="s">
        <v>35</v>
      </c>
      <c r="B2" s="42"/>
      <c r="C2" s="42"/>
      <c r="D2" s="42"/>
      <c r="E2" s="42"/>
      <c r="F2" s="42"/>
      <c r="G2" s="42"/>
      <c r="H2" s="42"/>
    </row>
    <row r="3" spans="1:14" ht="15.75" thickBot="1">
      <c r="A3" s="178" t="s">
        <v>1</v>
      </c>
      <c r="B3" s="179" t="s">
        <v>16</v>
      </c>
      <c r="C3" s="179" t="s">
        <v>37</v>
      </c>
      <c r="D3" s="179" t="s">
        <v>3</v>
      </c>
      <c r="E3" s="179" t="s">
        <v>4</v>
      </c>
      <c r="F3" s="179" t="s">
        <v>5</v>
      </c>
      <c r="G3" s="179" t="s">
        <v>6</v>
      </c>
      <c r="H3" s="179" t="s">
        <v>20</v>
      </c>
      <c r="J3" s="89" t="s">
        <v>82</v>
      </c>
      <c r="K3" s="92"/>
      <c r="L3" s="92"/>
      <c r="M3" s="91"/>
      <c r="N3" s="90"/>
    </row>
    <row r="4" spans="1:14" ht="15">
      <c r="A4" s="180" t="str">
        <f>+'Feed Inventory'!A5</f>
        <v>Corn grain, whole</v>
      </c>
      <c r="B4" s="181">
        <v>0.5</v>
      </c>
      <c r="C4" s="182">
        <f>+B4*'Feed Inventory'!B5</f>
        <v>0.44</v>
      </c>
      <c r="D4" s="182">
        <f>+C4*'Feed Inventory'!C5</f>
        <v>0.3872</v>
      </c>
      <c r="E4" s="182">
        <f>+C4*'Feed Inventory'!D5</f>
        <v>0.039599999999999996</v>
      </c>
      <c r="F4" s="183">
        <f>+C4*'Feed Inventory'!E5</f>
        <v>8.800000000000001E-05</v>
      </c>
      <c r="G4" s="183">
        <f>+C4*'Feed Inventory'!F5</f>
        <v>0.00132</v>
      </c>
      <c r="H4" s="184">
        <f>+B4*'Feed Inventory'!G5/100</f>
        <v>0.0375</v>
      </c>
      <c r="J4" s="92" t="s">
        <v>83</v>
      </c>
      <c r="K4" s="92"/>
      <c r="L4" s="92"/>
      <c r="M4" s="91"/>
      <c r="N4" s="90"/>
    </row>
    <row r="5" spans="1:14" ht="15">
      <c r="A5" s="185" t="str">
        <f>+'Feed Inventory'!A6</f>
        <v>Barley grain, whole</v>
      </c>
      <c r="B5" s="169">
        <v>0</v>
      </c>
      <c r="C5" s="182">
        <f>+B5*'Feed Inventory'!B6</f>
        <v>0</v>
      </c>
      <c r="D5" s="182">
        <f>+C5*'Feed Inventory'!C6</f>
        <v>0</v>
      </c>
      <c r="E5" s="182">
        <f>+C5*'Feed Inventory'!D6</f>
        <v>0</v>
      </c>
      <c r="F5" s="183">
        <f>+C5*'Feed Inventory'!E6</f>
        <v>0</v>
      </c>
      <c r="G5" s="183">
        <f>+C5*'Feed Inventory'!F6</f>
        <v>0</v>
      </c>
      <c r="H5" s="184">
        <f>+B5*'Feed Inventory'!G6/100</f>
        <v>0</v>
      </c>
      <c r="J5" s="92" t="s">
        <v>84</v>
      </c>
      <c r="K5" s="92"/>
      <c r="L5" s="92"/>
      <c r="M5" s="91"/>
      <c r="N5" s="90"/>
    </row>
    <row r="6" spans="1:14" ht="15">
      <c r="A6" s="185" t="str">
        <f>+'Feed Inventory'!A7</f>
        <v>Alfalfa hay, mid bloom</v>
      </c>
      <c r="B6" s="169">
        <v>0</v>
      </c>
      <c r="C6" s="182">
        <f>+B6*'Feed Inventory'!B7</f>
        <v>0</v>
      </c>
      <c r="D6" s="182">
        <f>+C6*'Feed Inventory'!C7</f>
        <v>0</v>
      </c>
      <c r="E6" s="182">
        <f>+C6*'Feed Inventory'!D7</f>
        <v>0</v>
      </c>
      <c r="F6" s="183">
        <f>+C6*'Feed Inventory'!E7</f>
        <v>0</v>
      </c>
      <c r="G6" s="183">
        <f>+C6*'Feed Inventory'!F7</f>
        <v>0</v>
      </c>
      <c r="H6" s="184">
        <f>+B6*'Feed Inventory'!G7/100</f>
        <v>0</v>
      </c>
      <c r="J6" s="92" t="s">
        <v>85</v>
      </c>
      <c r="K6" s="92"/>
      <c r="L6" s="92"/>
      <c r="M6" s="91"/>
      <c r="N6" s="90"/>
    </row>
    <row r="7" spans="1:14" ht="15">
      <c r="A7" s="180" t="str">
        <f>+'Feed Inventory'!A8</f>
        <v>Orchardgrass hay</v>
      </c>
      <c r="B7" s="169">
        <v>3</v>
      </c>
      <c r="C7" s="182">
        <f>+B7*'Feed Inventory'!B8</f>
        <v>2.64</v>
      </c>
      <c r="D7" s="182">
        <f>+C7*'Feed Inventory'!C8</f>
        <v>1.5576</v>
      </c>
      <c r="E7" s="182">
        <f>+C7*'Feed Inventory'!D8</f>
        <v>0.264</v>
      </c>
      <c r="F7" s="183">
        <f>+C7*'Feed Inventory'!E8</f>
        <v>0.008448</v>
      </c>
      <c r="G7" s="183">
        <f>+C7*'Feed Inventory'!F8</f>
        <v>0.00792</v>
      </c>
      <c r="H7" s="184">
        <f>+B7*'Feed Inventory'!G8/100</f>
        <v>0.18</v>
      </c>
      <c r="J7" s="92" t="s">
        <v>86</v>
      </c>
      <c r="K7" s="92"/>
      <c r="L7" s="92"/>
      <c r="M7" s="91"/>
      <c r="N7" s="90"/>
    </row>
    <row r="8" spans="1:14" ht="15">
      <c r="A8" s="180" t="str">
        <f>+'Feed Inventory'!A9</f>
        <v>Pelleted supplement</v>
      </c>
      <c r="B8" s="169">
        <v>0</v>
      </c>
      <c r="C8" s="182">
        <f>+B8*'Feed Inventory'!B9</f>
        <v>0</v>
      </c>
      <c r="D8" s="182">
        <f>+C8*'Feed Inventory'!C9</f>
        <v>0</v>
      </c>
      <c r="E8" s="182">
        <f>+C8*'Feed Inventory'!D9</f>
        <v>0</v>
      </c>
      <c r="F8" s="183">
        <f>+C8*'Feed Inventory'!E9</f>
        <v>0</v>
      </c>
      <c r="G8" s="183">
        <f>+C8*'Feed Inventory'!F9</f>
        <v>0</v>
      </c>
      <c r="H8" s="184">
        <f>+B8*'Feed Inventory'!G9/100</f>
        <v>0</v>
      </c>
      <c r="J8" s="92" t="s">
        <v>87</v>
      </c>
      <c r="K8" s="92"/>
      <c r="L8" s="92"/>
      <c r="M8" s="91"/>
      <c r="N8" s="90"/>
    </row>
    <row r="9" spans="1:8" ht="15.75" thickBot="1">
      <c r="A9" s="180" t="str">
        <f>+'Feed Inventory'!A10</f>
        <v>Commercial feed</v>
      </c>
      <c r="B9" s="186">
        <v>0</v>
      </c>
      <c r="C9" s="182">
        <f>+B9*'Feed Inventory'!B10</f>
        <v>0</v>
      </c>
      <c r="D9" s="182">
        <f>+C9*'Feed Inventory'!C10</f>
        <v>0</v>
      </c>
      <c r="E9" s="182">
        <f>+C9*'Feed Inventory'!D10</f>
        <v>0</v>
      </c>
      <c r="F9" s="183">
        <f>+C9*'Feed Inventory'!E10</f>
        <v>0</v>
      </c>
      <c r="G9" s="183">
        <f>+C9*'Feed Inventory'!F10</f>
        <v>0</v>
      </c>
      <c r="H9" s="184">
        <f>+B9*'Feed Inventory'!G10/100</f>
        <v>0</v>
      </c>
    </row>
    <row r="10" spans="1:8" ht="15">
      <c r="A10" s="187" t="s">
        <v>19</v>
      </c>
      <c r="B10" s="188">
        <f aca="true" t="shared" si="0" ref="B10:H10">SUM(B4:B9)</f>
        <v>3.5</v>
      </c>
      <c r="C10" s="182">
        <f t="shared" si="0"/>
        <v>3.08</v>
      </c>
      <c r="D10" s="189">
        <f t="shared" si="0"/>
        <v>1.9448</v>
      </c>
      <c r="E10" s="189">
        <f t="shared" si="0"/>
        <v>0.3036</v>
      </c>
      <c r="F10" s="190">
        <f t="shared" si="0"/>
        <v>0.008536</v>
      </c>
      <c r="G10" s="190">
        <f t="shared" si="0"/>
        <v>0.00924</v>
      </c>
      <c r="H10" s="184">
        <f t="shared" si="0"/>
        <v>0.2175</v>
      </c>
    </row>
    <row r="11" spans="1:8" ht="15.75" thickBot="1">
      <c r="A11" s="191" t="s">
        <v>22</v>
      </c>
      <c r="B11" s="192"/>
      <c r="C11" s="192"/>
      <c r="D11" s="169">
        <v>1.62</v>
      </c>
      <c r="E11" s="169">
        <v>0.28</v>
      </c>
      <c r="F11" s="170">
        <v>0.0064</v>
      </c>
      <c r="G11" s="170">
        <v>0.0059</v>
      </c>
      <c r="H11" s="193"/>
    </row>
    <row r="12" spans="1:8" ht="15.75" thickBot="1">
      <c r="A12" s="194" t="s">
        <v>23</v>
      </c>
      <c r="B12" s="195"/>
      <c r="C12" s="196"/>
      <c r="D12" s="197">
        <f>+D10-D11</f>
        <v>0.3248</v>
      </c>
      <c r="E12" s="198">
        <f>+E10-E11</f>
        <v>0.023599999999999954</v>
      </c>
      <c r="F12" s="199">
        <f>+F10-F11</f>
        <v>0.002136</v>
      </c>
      <c r="G12" s="200">
        <f>+G10-G11</f>
        <v>0.00334</v>
      </c>
      <c r="H12" s="201"/>
    </row>
    <row r="13" spans="1:8" ht="12.75">
      <c r="A13" s="7"/>
      <c r="B13" s="44"/>
      <c r="C13" s="44"/>
      <c r="D13" s="44"/>
      <c r="E13" s="44"/>
      <c r="F13" s="45"/>
      <c r="G13" s="45"/>
      <c r="H13" s="57"/>
    </row>
    <row r="14" spans="1:8" ht="26.25" customHeight="1">
      <c r="A14" s="41" t="s">
        <v>36</v>
      </c>
      <c r="B14" s="42"/>
      <c r="C14" s="42"/>
      <c r="D14" s="42"/>
      <c r="E14" s="42"/>
      <c r="F14" s="42"/>
      <c r="G14" s="42"/>
      <c r="H14" s="42"/>
    </row>
    <row r="15" spans="1:8" ht="15.75" thickBot="1">
      <c r="A15" s="178" t="s">
        <v>17</v>
      </c>
      <c r="B15" s="179" t="s">
        <v>16</v>
      </c>
      <c r="C15" s="179" t="s">
        <v>37</v>
      </c>
      <c r="D15" s="179" t="s">
        <v>3</v>
      </c>
      <c r="E15" s="179" t="s">
        <v>4</v>
      </c>
      <c r="F15" s="179" t="s">
        <v>5</v>
      </c>
      <c r="G15" s="179" t="s">
        <v>6</v>
      </c>
      <c r="H15" s="179" t="s">
        <v>20</v>
      </c>
    </row>
    <row r="16" spans="1:8" ht="15">
      <c r="A16" s="180" t="str">
        <f aca="true" t="shared" si="1" ref="A16:A21">+A4</f>
        <v>Corn grain, whole</v>
      </c>
      <c r="B16" s="181">
        <v>0</v>
      </c>
      <c r="C16" s="182">
        <f>+B16*'Feed Inventory'!B5</f>
        <v>0</v>
      </c>
      <c r="D16" s="182">
        <f>+C16*'Feed Inventory'!C5</f>
        <v>0</v>
      </c>
      <c r="E16" s="182">
        <f>+C16*'Feed Inventory'!D5</f>
        <v>0</v>
      </c>
      <c r="F16" s="183">
        <f>+C16*'Feed Inventory'!E5</f>
        <v>0</v>
      </c>
      <c r="G16" s="183">
        <f>+C16*'Feed Inventory'!F5</f>
        <v>0</v>
      </c>
      <c r="H16" s="184">
        <f>+B16*'Feed Inventory'!G5/100</f>
        <v>0</v>
      </c>
    </row>
    <row r="17" spans="1:8" ht="15">
      <c r="A17" s="180" t="str">
        <f t="shared" si="1"/>
        <v>Barley grain, whole</v>
      </c>
      <c r="B17" s="169">
        <v>1</v>
      </c>
      <c r="C17" s="182">
        <f>+B17*'Feed Inventory'!B6</f>
        <v>0.89</v>
      </c>
      <c r="D17" s="182">
        <f>+C17*'Feed Inventory'!C6</f>
        <v>0.7475999999999999</v>
      </c>
      <c r="E17" s="182">
        <f>+C17*'Feed Inventory'!D6</f>
        <v>0.10679999999999999</v>
      </c>
      <c r="F17" s="183">
        <f>+C17*'Feed Inventory'!E6</f>
        <v>0.000534</v>
      </c>
      <c r="G17" s="183">
        <f>+C17*'Feed Inventory'!F6</f>
        <v>0.003382</v>
      </c>
      <c r="H17" s="184">
        <f>+B17*'Feed Inventory'!G6/100</f>
        <v>0.065</v>
      </c>
    </row>
    <row r="18" spans="1:8" ht="15">
      <c r="A18" s="180" t="str">
        <f t="shared" si="1"/>
        <v>Alfalfa hay, mid bloom</v>
      </c>
      <c r="B18" s="169">
        <v>0</v>
      </c>
      <c r="C18" s="182">
        <f>+B18*'Feed Inventory'!B7</f>
        <v>0</v>
      </c>
      <c r="D18" s="182">
        <f>+C18*'Feed Inventory'!C7</f>
        <v>0</v>
      </c>
      <c r="E18" s="182">
        <f>+C18*'Feed Inventory'!D7</f>
        <v>0</v>
      </c>
      <c r="F18" s="183">
        <f>+C18*'Feed Inventory'!E7</f>
        <v>0</v>
      </c>
      <c r="G18" s="183">
        <f>+C18*'Feed Inventory'!F7</f>
        <v>0</v>
      </c>
      <c r="H18" s="184">
        <f>+B18*'Feed Inventory'!G7/100</f>
        <v>0</v>
      </c>
    </row>
    <row r="19" spans="1:8" ht="15">
      <c r="A19" s="180" t="str">
        <f t="shared" si="1"/>
        <v>Orchardgrass hay</v>
      </c>
      <c r="B19" s="169">
        <v>2</v>
      </c>
      <c r="C19" s="182">
        <f>+B19*'Feed Inventory'!B8</f>
        <v>1.76</v>
      </c>
      <c r="D19" s="182">
        <f>+C19*'Feed Inventory'!C8</f>
        <v>1.0384</v>
      </c>
      <c r="E19" s="182">
        <f>+C19*'Feed Inventory'!D8</f>
        <v>0.17600000000000002</v>
      </c>
      <c r="F19" s="183">
        <f>+C19*'Feed Inventory'!E8</f>
        <v>0.005632000000000001</v>
      </c>
      <c r="G19" s="183">
        <f>+C19*'Feed Inventory'!F8</f>
        <v>0.00528</v>
      </c>
      <c r="H19" s="184">
        <f>+B19*'Feed Inventory'!G8/100</f>
        <v>0.12</v>
      </c>
    </row>
    <row r="20" spans="1:8" ht="15">
      <c r="A20" s="180" t="str">
        <f t="shared" si="1"/>
        <v>Pelleted supplement</v>
      </c>
      <c r="B20" s="169">
        <v>0</v>
      </c>
      <c r="C20" s="182">
        <f>+B20*'Feed Inventory'!B9</f>
        <v>0</v>
      </c>
      <c r="D20" s="182">
        <f>+C20*'Feed Inventory'!C9</f>
        <v>0</v>
      </c>
      <c r="E20" s="182">
        <f>+C20*'Feed Inventory'!D9</f>
        <v>0</v>
      </c>
      <c r="F20" s="183">
        <f>+C20*'Feed Inventory'!E9</f>
        <v>0</v>
      </c>
      <c r="G20" s="183">
        <f>+C20*'Feed Inventory'!F9</f>
        <v>0</v>
      </c>
      <c r="H20" s="184">
        <f>+B20*'Feed Inventory'!G9/100</f>
        <v>0</v>
      </c>
    </row>
    <row r="21" spans="1:8" ht="15.75" thickBot="1">
      <c r="A21" s="202" t="str">
        <f t="shared" si="1"/>
        <v>Commercial feed</v>
      </c>
      <c r="B21" s="186">
        <v>0</v>
      </c>
      <c r="C21" s="182">
        <f>+B21*'Feed Inventory'!B10</f>
        <v>0</v>
      </c>
      <c r="D21" s="182">
        <f>+C21*'Feed Inventory'!C10</f>
        <v>0</v>
      </c>
      <c r="E21" s="182">
        <f>+C21*'Feed Inventory'!D10</f>
        <v>0</v>
      </c>
      <c r="F21" s="183">
        <f>+C21*'Feed Inventory'!E10</f>
        <v>0</v>
      </c>
      <c r="G21" s="183">
        <f>+C21*'Feed Inventory'!F10</f>
        <v>0</v>
      </c>
      <c r="H21" s="184">
        <f>+B21*'Feed Inventory'!G10/100</f>
        <v>0</v>
      </c>
    </row>
    <row r="22" spans="1:8" ht="15">
      <c r="A22" s="187" t="s">
        <v>19</v>
      </c>
      <c r="B22" s="188">
        <f aca="true" t="shared" si="2" ref="B22:H22">SUM(B16:B21)</f>
        <v>3</v>
      </c>
      <c r="C22" s="182">
        <f t="shared" si="2"/>
        <v>2.65</v>
      </c>
      <c r="D22" s="189">
        <f t="shared" si="2"/>
        <v>1.786</v>
      </c>
      <c r="E22" s="189">
        <f t="shared" si="2"/>
        <v>0.2828</v>
      </c>
      <c r="F22" s="190">
        <f t="shared" si="2"/>
        <v>0.0061660000000000005</v>
      </c>
      <c r="G22" s="190">
        <f t="shared" si="2"/>
        <v>0.008662</v>
      </c>
      <c r="H22" s="184">
        <f t="shared" si="2"/>
        <v>0.185</v>
      </c>
    </row>
    <row r="23" spans="1:8" ht="15.75" thickBot="1">
      <c r="A23" s="191" t="s">
        <v>22</v>
      </c>
      <c r="B23" s="192"/>
      <c r="C23" s="203"/>
      <c r="D23" s="169">
        <v>1.68</v>
      </c>
      <c r="E23" s="169">
        <v>0.28</v>
      </c>
      <c r="F23" s="170">
        <v>0.0077</v>
      </c>
      <c r="G23" s="170">
        <v>0.0062</v>
      </c>
      <c r="H23" s="203"/>
    </row>
    <row r="24" spans="1:8" ht="15.75" thickBot="1">
      <c r="A24" s="194" t="s">
        <v>23</v>
      </c>
      <c r="B24" s="195"/>
      <c r="C24" s="196"/>
      <c r="D24" s="197">
        <f>+D22-D23</f>
        <v>0.1060000000000001</v>
      </c>
      <c r="E24" s="198">
        <f>+E22-E23</f>
        <v>0.002799999999999969</v>
      </c>
      <c r="F24" s="199">
        <f>+F22-F23</f>
        <v>-0.0015339999999999998</v>
      </c>
      <c r="G24" s="200">
        <f>+G22-G23</f>
        <v>0.0024619999999999998</v>
      </c>
      <c r="H24" s="201"/>
    </row>
    <row r="25" spans="1:8" ht="23.25" customHeight="1">
      <c r="A25" s="7"/>
      <c r="B25" s="44"/>
      <c r="C25" s="44"/>
      <c r="D25" s="44"/>
      <c r="E25" s="44"/>
      <c r="F25" s="45"/>
      <c r="G25" s="45"/>
      <c r="H25" s="42"/>
    </row>
    <row r="26" spans="1:8" ht="15.75" thickBot="1">
      <c r="A26" s="178" t="s">
        <v>9</v>
      </c>
      <c r="B26" s="179" t="s">
        <v>16</v>
      </c>
      <c r="C26" s="179" t="s">
        <v>37</v>
      </c>
      <c r="D26" s="179" t="s">
        <v>3</v>
      </c>
      <c r="E26" s="179" t="s">
        <v>4</v>
      </c>
      <c r="F26" s="179" t="s">
        <v>5</v>
      </c>
      <c r="G26" s="179" t="s">
        <v>6</v>
      </c>
      <c r="H26" s="179" t="s">
        <v>20</v>
      </c>
    </row>
    <row r="27" spans="1:8" ht="15">
      <c r="A27" s="180" t="str">
        <f aca="true" t="shared" si="3" ref="A27:A32">+A4</f>
        <v>Corn grain, whole</v>
      </c>
      <c r="B27" s="181">
        <v>0</v>
      </c>
      <c r="C27" s="182">
        <f>+B27*'Feed Inventory'!B5</f>
        <v>0</v>
      </c>
      <c r="D27" s="182">
        <f>+C27*'Feed Inventory'!C5</f>
        <v>0</v>
      </c>
      <c r="E27" s="182">
        <f>+C27*'Feed Inventory'!D5</f>
        <v>0</v>
      </c>
      <c r="F27" s="183">
        <f>+C27*'Feed Inventory'!E5</f>
        <v>0</v>
      </c>
      <c r="G27" s="204">
        <f>+C27*'Feed Inventory'!F5</f>
        <v>0</v>
      </c>
      <c r="H27" s="184">
        <f>+B27*'Feed Inventory'!G5/100</f>
        <v>0</v>
      </c>
    </row>
    <row r="28" spans="1:8" ht="15">
      <c r="A28" s="180" t="str">
        <f t="shared" si="3"/>
        <v>Barley grain, whole</v>
      </c>
      <c r="B28" s="169">
        <v>1.5</v>
      </c>
      <c r="C28" s="182">
        <f>+B28*'Feed Inventory'!B6</f>
        <v>1.335</v>
      </c>
      <c r="D28" s="182">
        <f>+C28*'Feed Inventory'!C6</f>
        <v>1.1214</v>
      </c>
      <c r="E28" s="182">
        <f>+C28*'Feed Inventory'!D6</f>
        <v>0.16019999999999998</v>
      </c>
      <c r="F28" s="183">
        <f>+C28*'Feed Inventory'!E6</f>
        <v>0.000801</v>
      </c>
      <c r="G28" s="204">
        <f>+C28*'Feed Inventory'!F6</f>
        <v>0.005073</v>
      </c>
      <c r="H28" s="184">
        <f>+B28*'Feed Inventory'!G6/100</f>
        <v>0.0975</v>
      </c>
    </row>
    <row r="29" spans="1:8" ht="15">
      <c r="A29" s="180" t="str">
        <f t="shared" si="3"/>
        <v>Alfalfa hay, mid bloom</v>
      </c>
      <c r="B29" s="169">
        <v>1</v>
      </c>
      <c r="C29" s="182">
        <f>+B29*'Feed Inventory'!B7</f>
        <v>0.89</v>
      </c>
      <c r="D29" s="182">
        <f>+C29*'Feed Inventory'!C7</f>
        <v>0.5162</v>
      </c>
      <c r="E29" s="182">
        <f>+C29*'Feed Inventory'!D7</f>
        <v>0.15130000000000002</v>
      </c>
      <c r="F29" s="183">
        <f>+C29*'Feed Inventory'!E7</f>
        <v>0.01246</v>
      </c>
      <c r="G29" s="204">
        <f>+C29*'Feed Inventory'!F7</f>
        <v>0.002136</v>
      </c>
      <c r="H29" s="184">
        <f>+B29*'Feed Inventory'!G7/100</f>
        <v>0.07</v>
      </c>
    </row>
    <row r="30" spans="1:8" ht="15">
      <c r="A30" s="180" t="str">
        <f t="shared" si="3"/>
        <v>Orchardgrass hay</v>
      </c>
      <c r="B30" s="169">
        <v>1</v>
      </c>
      <c r="C30" s="182">
        <f>+B30*'Feed Inventory'!B8</f>
        <v>0.88</v>
      </c>
      <c r="D30" s="182">
        <f>+C30*'Feed Inventory'!C8</f>
        <v>0.5192</v>
      </c>
      <c r="E30" s="182">
        <f>+C30*'Feed Inventory'!D8</f>
        <v>0.08800000000000001</v>
      </c>
      <c r="F30" s="183">
        <f>+C30*'Feed Inventory'!E8</f>
        <v>0.0028160000000000004</v>
      </c>
      <c r="G30" s="204">
        <f>+C30*'Feed Inventory'!F8</f>
        <v>0.00264</v>
      </c>
      <c r="H30" s="184">
        <f>+B30*'Feed Inventory'!G8/100</f>
        <v>0.06</v>
      </c>
    </row>
    <row r="31" spans="1:8" ht="15">
      <c r="A31" s="180" t="str">
        <f t="shared" si="3"/>
        <v>Pelleted supplement</v>
      </c>
      <c r="B31" s="169">
        <v>0</v>
      </c>
      <c r="C31" s="182">
        <f>+B31*'Feed Inventory'!B9</f>
        <v>0</v>
      </c>
      <c r="D31" s="182">
        <f>+C31*'Feed Inventory'!C9</f>
        <v>0</v>
      </c>
      <c r="E31" s="182">
        <f>+C31*'Feed Inventory'!D9</f>
        <v>0</v>
      </c>
      <c r="F31" s="183">
        <f>+C31*'Feed Inventory'!E9</f>
        <v>0</v>
      </c>
      <c r="G31" s="204">
        <f>+C31*'Feed Inventory'!F9</f>
        <v>0</v>
      </c>
      <c r="H31" s="184">
        <f>+B31*'Feed Inventory'!G9/100</f>
        <v>0</v>
      </c>
    </row>
    <row r="32" spans="1:8" ht="15.75" thickBot="1">
      <c r="A32" s="202" t="str">
        <f t="shared" si="3"/>
        <v>Commercial feed</v>
      </c>
      <c r="B32" s="186">
        <v>0</v>
      </c>
      <c r="C32" s="182">
        <f>+B32*'Feed Inventory'!B10</f>
        <v>0</v>
      </c>
      <c r="D32" s="182">
        <f>+C32*'Feed Inventory'!C10</f>
        <v>0</v>
      </c>
      <c r="E32" s="182">
        <f>+C32*'Feed Inventory'!D10</f>
        <v>0</v>
      </c>
      <c r="F32" s="183">
        <f>+C32*'Feed Inventory'!E10</f>
        <v>0</v>
      </c>
      <c r="G32" s="204">
        <f>+C32*'Feed Inventory'!F10</f>
        <v>0</v>
      </c>
      <c r="H32" s="184">
        <f>+B32*'Feed Inventory'!G10/100</f>
        <v>0</v>
      </c>
    </row>
    <row r="33" spans="1:8" ht="15">
      <c r="A33" s="187" t="s">
        <v>19</v>
      </c>
      <c r="B33" s="188">
        <f aca="true" t="shared" si="4" ref="B33:H33">SUM(B27:B32)</f>
        <v>3.5</v>
      </c>
      <c r="C33" s="182">
        <f t="shared" si="4"/>
        <v>3.105</v>
      </c>
      <c r="D33" s="189">
        <f t="shared" si="4"/>
        <v>2.1568</v>
      </c>
      <c r="E33" s="189">
        <f t="shared" si="4"/>
        <v>0.3995</v>
      </c>
      <c r="F33" s="190">
        <f t="shared" si="4"/>
        <v>0.016077</v>
      </c>
      <c r="G33" s="190">
        <f t="shared" si="4"/>
        <v>0.009849</v>
      </c>
      <c r="H33" s="184">
        <f t="shared" si="4"/>
        <v>0.2275</v>
      </c>
    </row>
    <row r="34" spans="1:8" ht="15.75" thickBot="1">
      <c r="A34" s="205" t="s">
        <v>22</v>
      </c>
      <c r="B34" s="206"/>
      <c r="C34" s="206"/>
      <c r="D34" s="171">
        <v>2.47</v>
      </c>
      <c r="E34" s="171">
        <v>0.51</v>
      </c>
      <c r="F34" s="172">
        <v>0.0165</v>
      </c>
      <c r="G34" s="172">
        <v>0.0097</v>
      </c>
      <c r="H34" s="207"/>
    </row>
    <row r="35" spans="1:8" ht="15.75" thickBot="1">
      <c r="A35" s="194" t="s">
        <v>23</v>
      </c>
      <c r="B35" s="195"/>
      <c r="C35" s="196"/>
      <c r="D35" s="197">
        <f>+D33-D34</f>
        <v>-0.31320000000000014</v>
      </c>
      <c r="E35" s="198">
        <f>+E33-E34</f>
        <v>-0.11049999999999999</v>
      </c>
      <c r="F35" s="199">
        <f>+F33-F34</f>
        <v>-0.00042299999999999977</v>
      </c>
      <c r="G35" s="200">
        <f>+G33-G34</f>
        <v>0.00014899999999999983</v>
      </c>
      <c r="H35" s="201"/>
    </row>
    <row r="36" spans="1:8" ht="24" customHeight="1">
      <c r="A36" s="2"/>
      <c r="B36" s="44"/>
      <c r="C36" s="44"/>
      <c r="D36" s="44"/>
      <c r="E36" s="44"/>
      <c r="F36" s="45"/>
      <c r="G36" s="45"/>
      <c r="H36" s="43"/>
    </row>
    <row r="37" spans="1:8" ht="15.75" thickBot="1">
      <c r="A37" s="178" t="s">
        <v>29</v>
      </c>
      <c r="B37" s="179" t="s">
        <v>16</v>
      </c>
      <c r="C37" s="179" t="s">
        <v>37</v>
      </c>
      <c r="D37" s="179" t="s">
        <v>3</v>
      </c>
      <c r="E37" s="179" t="s">
        <v>4</v>
      </c>
      <c r="F37" s="179" t="s">
        <v>5</v>
      </c>
      <c r="G37" s="179" t="s">
        <v>6</v>
      </c>
      <c r="H37" s="179" t="s">
        <v>20</v>
      </c>
    </row>
    <row r="38" spans="1:8" ht="15">
      <c r="A38" s="180" t="str">
        <f aca="true" t="shared" si="5" ref="A38:A43">+A4</f>
        <v>Corn grain, whole</v>
      </c>
      <c r="B38" s="181">
        <v>0</v>
      </c>
      <c r="C38" s="182">
        <f>+B38*'Feed Inventory'!B5</f>
        <v>0</v>
      </c>
      <c r="D38" s="182">
        <f>+C38*'Feed Inventory'!C5</f>
        <v>0</v>
      </c>
      <c r="E38" s="182">
        <f>+C38*'Feed Inventory'!D5</f>
        <v>0</v>
      </c>
      <c r="F38" s="183">
        <f>+C38*'Feed Inventory'!E5</f>
        <v>0</v>
      </c>
      <c r="G38" s="204">
        <f>+C38*'Feed Inventory'!F5</f>
        <v>0</v>
      </c>
      <c r="H38" s="208">
        <f>+B38*'Feed Inventory'!G5/100</f>
        <v>0</v>
      </c>
    </row>
    <row r="39" spans="1:8" ht="15">
      <c r="A39" s="180" t="str">
        <f t="shared" si="5"/>
        <v>Barley grain, whole</v>
      </c>
      <c r="B39" s="169">
        <v>2.5</v>
      </c>
      <c r="C39" s="182">
        <f>+B39*'Feed Inventory'!B6</f>
        <v>2.225</v>
      </c>
      <c r="D39" s="182">
        <f>+C39*'Feed Inventory'!C6</f>
        <v>1.869</v>
      </c>
      <c r="E39" s="182">
        <f>+C39*'Feed Inventory'!D6</f>
        <v>0.267</v>
      </c>
      <c r="F39" s="183">
        <f>+C39*'Feed Inventory'!E6</f>
        <v>0.001335</v>
      </c>
      <c r="G39" s="204">
        <f>+C39*'Feed Inventory'!F6</f>
        <v>0.008455</v>
      </c>
      <c r="H39" s="208">
        <f>+B39*'Feed Inventory'!G6/100</f>
        <v>0.1625</v>
      </c>
    </row>
    <row r="40" spans="1:8" ht="15">
      <c r="A40" s="180" t="str">
        <f t="shared" si="5"/>
        <v>Alfalfa hay, mid bloom</v>
      </c>
      <c r="B40" s="169">
        <v>2</v>
      </c>
      <c r="C40" s="182">
        <f>+B40*'Feed Inventory'!B7</f>
        <v>1.78</v>
      </c>
      <c r="D40" s="182">
        <f>+C40*'Feed Inventory'!C7</f>
        <v>1.0324</v>
      </c>
      <c r="E40" s="182">
        <f>+C40*'Feed Inventory'!D7</f>
        <v>0.30260000000000004</v>
      </c>
      <c r="F40" s="183">
        <f>+C40*'Feed Inventory'!E7</f>
        <v>0.02492</v>
      </c>
      <c r="G40" s="204">
        <f>+C40*'Feed Inventory'!F7</f>
        <v>0.004272</v>
      </c>
      <c r="H40" s="208">
        <f>+B40*'Feed Inventory'!G7/100</f>
        <v>0.14</v>
      </c>
    </row>
    <row r="41" spans="1:8" ht="15">
      <c r="A41" s="180" t="str">
        <f t="shared" si="5"/>
        <v>Orchardgrass hay</v>
      </c>
      <c r="B41" s="169">
        <v>0</v>
      </c>
      <c r="C41" s="182">
        <f>+B41*'Feed Inventory'!B8</f>
        <v>0</v>
      </c>
      <c r="D41" s="182">
        <f>+C41*'Feed Inventory'!C8</f>
        <v>0</v>
      </c>
      <c r="E41" s="182">
        <f>+C41*'Feed Inventory'!D8</f>
        <v>0</v>
      </c>
      <c r="F41" s="183">
        <f>+C41*'Feed Inventory'!E8</f>
        <v>0</v>
      </c>
      <c r="G41" s="204">
        <f>+C41*'Feed Inventory'!F8</f>
        <v>0</v>
      </c>
      <c r="H41" s="208">
        <f>+B41*'Feed Inventory'!G8/100</f>
        <v>0</v>
      </c>
    </row>
    <row r="42" spans="1:8" ht="15">
      <c r="A42" s="180" t="str">
        <f t="shared" si="5"/>
        <v>Pelleted supplement</v>
      </c>
      <c r="B42" s="169">
        <v>0.5</v>
      </c>
      <c r="C42" s="182">
        <f>+B42*'Feed Inventory'!B9</f>
        <v>0.445</v>
      </c>
      <c r="D42" s="182">
        <f>+C42*'Feed Inventory'!C9</f>
        <v>0.32129</v>
      </c>
      <c r="E42" s="182">
        <f>+C42*'Feed Inventory'!D9</f>
        <v>0.16999</v>
      </c>
      <c r="F42" s="183">
        <f>+C42*'Feed Inventory'!E9</f>
        <v>0.0071200000000000005</v>
      </c>
      <c r="G42" s="204">
        <f>+C42*'Feed Inventory'!F9</f>
        <v>0.0042275</v>
      </c>
      <c r="H42" s="208">
        <f>+B42*'Feed Inventory'!G9/100</f>
        <v>0.0675</v>
      </c>
    </row>
    <row r="43" spans="1:8" ht="15.75" thickBot="1">
      <c r="A43" s="202" t="str">
        <f t="shared" si="5"/>
        <v>Commercial feed</v>
      </c>
      <c r="B43" s="186">
        <v>0</v>
      </c>
      <c r="C43" s="182">
        <f>+B43*'Feed Inventory'!B10</f>
        <v>0</v>
      </c>
      <c r="D43" s="182">
        <f>+C43*'Feed Inventory'!C10</f>
        <v>0</v>
      </c>
      <c r="E43" s="182">
        <f>+C43*'Feed Inventory'!D10</f>
        <v>0</v>
      </c>
      <c r="F43" s="183">
        <f>+C43*'Feed Inventory'!E10</f>
        <v>0</v>
      </c>
      <c r="G43" s="204">
        <f>+C43*'Feed Inventory'!F10</f>
        <v>0</v>
      </c>
      <c r="H43" s="208">
        <f>+B43*'Feed Inventory'!G10/100</f>
        <v>0</v>
      </c>
    </row>
    <row r="44" spans="1:8" ht="15">
      <c r="A44" s="187" t="s">
        <v>19</v>
      </c>
      <c r="B44" s="188">
        <f aca="true" t="shared" si="6" ref="B44:H44">SUM(B38:B43)</f>
        <v>5</v>
      </c>
      <c r="C44" s="182">
        <f t="shared" si="6"/>
        <v>4.45</v>
      </c>
      <c r="D44" s="209">
        <f t="shared" si="6"/>
        <v>3.2226899999999996</v>
      </c>
      <c r="E44" s="209">
        <f t="shared" si="6"/>
        <v>0.7395900000000001</v>
      </c>
      <c r="F44" s="210">
        <f t="shared" si="6"/>
        <v>0.033375</v>
      </c>
      <c r="G44" s="210">
        <f t="shared" si="6"/>
        <v>0.0169545</v>
      </c>
      <c r="H44" s="208">
        <f t="shared" si="6"/>
        <v>0.37</v>
      </c>
    </row>
    <row r="45" spans="1:8" ht="15.75" thickBot="1">
      <c r="A45" s="191" t="s">
        <v>22</v>
      </c>
      <c r="B45" s="192"/>
      <c r="C45" s="192"/>
      <c r="D45" s="169">
        <v>4.19</v>
      </c>
      <c r="E45" s="169">
        <v>1.11</v>
      </c>
      <c r="F45" s="170">
        <v>0.0262</v>
      </c>
      <c r="G45" s="170">
        <v>0.0191</v>
      </c>
      <c r="H45" s="211"/>
    </row>
    <row r="46" spans="1:8" ht="15.75" thickBot="1">
      <c r="A46" s="194" t="s">
        <v>23</v>
      </c>
      <c r="B46" s="195"/>
      <c r="C46" s="196"/>
      <c r="D46" s="197">
        <f>+D44-D45</f>
        <v>-0.9673100000000008</v>
      </c>
      <c r="E46" s="198">
        <f>+E44-E45</f>
        <v>-0.37041</v>
      </c>
      <c r="F46" s="199">
        <f>+F44-F45</f>
        <v>0.007175000000000001</v>
      </c>
      <c r="G46" s="200">
        <f>+G44-G45</f>
        <v>-0.002145499999999998</v>
      </c>
      <c r="H46" s="212"/>
    </row>
    <row r="47" spans="1:8" ht="24" customHeight="1">
      <c r="A47" s="173"/>
      <c r="B47" s="174"/>
      <c r="C47" s="174"/>
      <c r="D47" s="175"/>
      <c r="E47" s="175"/>
      <c r="F47" s="176"/>
      <c r="G47" s="176"/>
      <c r="H47" s="177"/>
    </row>
    <row r="48" spans="1:8" ht="18">
      <c r="A48" s="41" t="s">
        <v>66</v>
      </c>
      <c r="B48" s="44"/>
      <c r="C48" s="44"/>
      <c r="D48" s="44"/>
      <c r="E48" s="44"/>
      <c r="F48" s="45"/>
      <c r="G48" s="45"/>
      <c r="H48" s="43"/>
    </row>
    <row r="49" spans="1:8" ht="15.75" thickBot="1">
      <c r="A49" s="178" t="s">
        <v>40</v>
      </c>
      <c r="B49" s="179" t="s">
        <v>16</v>
      </c>
      <c r="C49" s="179" t="s">
        <v>37</v>
      </c>
      <c r="D49" s="179" t="s">
        <v>3</v>
      </c>
      <c r="E49" s="179" t="s">
        <v>4</v>
      </c>
      <c r="F49" s="179" t="s">
        <v>5</v>
      </c>
      <c r="G49" s="179" t="s">
        <v>6</v>
      </c>
      <c r="H49" s="179" t="s">
        <v>20</v>
      </c>
    </row>
    <row r="50" spans="1:8" ht="15">
      <c r="A50" s="180" t="str">
        <f aca="true" t="shared" si="7" ref="A50:A55">+A4</f>
        <v>Corn grain, whole</v>
      </c>
      <c r="B50" s="181">
        <v>0</v>
      </c>
      <c r="C50" s="182">
        <f>+B50*'Feed Inventory'!B5</f>
        <v>0</v>
      </c>
      <c r="D50" s="182">
        <f>+C50*'Feed Inventory'!C5</f>
        <v>0</v>
      </c>
      <c r="E50" s="182">
        <f>+C50*'Feed Inventory'!D5</f>
        <v>0</v>
      </c>
      <c r="F50" s="183">
        <f>+C50*'Feed Inventory'!E5</f>
        <v>0</v>
      </c>
      <c r="G50" s="204">
        <f>+C50*'Feed Inventory'!F5</f>
        <v>0</v>
      </c>
      <c r="H50" s="208">
        <f>+B50*'Feed Inventory'!G5/100</f>
        <v>0</v>
      </c>
    </row>
    <row r="51" spans="1:8" ht="15">
      <c r="A51" s="180" t="str">
        <f t="shared" si="7"/>
        <v>Barley grain, whole</v>
      </c>
      <c r="B51" s="169">
        <v>2</v>
      </c>
      <c r="C51" s="182">
        <f>+B51*'Feed Inventory'!B6</f>
        <v>1.78</v>
      </c>
      <c r="D51" s="182">
        <f>+C51*'Feed Inventory'!C6</f>
        <v>1.4951999999999999</v>
      </c>
      <c r="E51" s="182">
        <f>+C51*'Feed Inventory'!D6</f>
        <v>0.21359999999999998</v>
      </c>
      <c r="F51" s="183">
        <f>+C51*'Feed Inventory'!E6</f>
        <v>0.001068</v>
      </c>
      <c r="G51" s="204">
        <f>+C51*'Feed Inventory'!F6</f>
        <v>0.006764</v>
      </c>
      <c r="H51" s="208">
        <f>+B51*'Feed Inventory'!G6/100</f>
        <v>0.13</v>
      </c>
    </row>
    <row r="52" spans="1:8" ht="15">
      <c r="A52" s="180" t="str">
        <f t="shared" si="7"/>
        <v>Alfalfa hay, mid bloom</v>
      </c>
      <c r="B52" s="169">
        <v>1</v>
      </c>
      <c r="C52" s="182">
        <f>+B52*'Feed Inventory'!B7</f>
        <v>0.89</v>
      </c>
      <c r="D52" s="182">
        <f>+C52*'Feed Inventory'!C7</f>
        <v>0.5162</v>
      </c>
      <c r="E52" s="182">
        <f>+C52*'Feed Inventory'!D7</f>
        <v>0.15130000000000002</v>
      </c>
      <c r="F52" s="183">
        <f>+C52*'Feed Inventory'!E7</f>
        <v>0.01246</v>
      </c>
      <c r="G52" s="204">
        <f>+C52*'Feed Inventory'!F7</f>
        <v>0.002136</v>
      </c>
      <c r="H52" s="208">
        <f>+B52*'Feed Inventory'!G7/100</f>
        <v>0.07</v>
      </c>
    </row>
    <row r="53" spans="1:8" ht="15">
      <c r="A53" s="180" t="str">
        <f t="shared" si="7"/>
        <v>Orchardgrass hay</v>
      </c>
      <c r="B53" s="169">
        <v>0</v>
      </c>
      <c r="C53" s="182">
        <f>+B53*'Feed Inventory'!B8</f>
        <v>0</v>
      </c>
      <c r="D53" s="182">
        <f>+C53*'Feed Inventory'!C8</f>
        <v>0</v>
      </c>
      <c r="E53" s="182">
        <f>+C53*'Feed Inventory'!D8</f>
        <v>0</v>
      </c>
      <c r="F53" s="183">
        <f>+C53*'Feed Inventory'!E8</f>
        <v>0</v>
      </c>
      <c r="G53" s="204">
        <f>+C53*'Feed Inventory'!F8</f>
        <v>0</v>
      </c>
      <c r="H53" s="208">
        <f>+B53*'Feed Inventory'!G8/100</f>
        <v>0</v>
      </c>
    </row>
    <row r="54" spans="1:8" ht="15">
      <c r="A54" s="180" t="str">
        <f t="shared" si="7"/>
        <v>Pelleted supplement</v>
      </c>
      <c r="B54" s="169">
        <v>0.5</v>
      </c>
      <c r="C54" s="182">
        <f>+B54*'Feed Inventory'!B9</f>
        <v>0.445</v>
      </c>
      <c r="D54" s="182">
        <f>+C54*'Feed Inventory'!C9</f>
        <v>0.32129</v>
      </c>
      <c r="E54" s="182">
        <f>+C54*'Feed Inventory'!D9</f>
        <v>0.16999</v>
      </c>
      <c r="F54" s="183">
        <f>+C54*'Feed Inventory'!E9</f>
        <v>0.0071200000000000005</v>
      </c>
      <c r="G54" s="204">
        <f>+C54*'Feed Inventory'!F9</f>
        <v>0.0042275</v>
      </c>
      <c r="H54" s="208">
        <f>+B54*'Feed Inventory'!G9/100</f>
        <v>0.0675</v>
      </c>
    </row>
    <row r="55" spans="1:8" ht="15.75" thickBot="1">
      <c r="A55" s="202" t="str">
        <f t="shared" si="7"/>
        <v>Commercial feed</v>
      </c>
      <c r="B55" s="186">
        <v>0</v>
      </c>
      <c r="C55" s="182">
        <f>+B55*'Feed Inventory'!B10</f>
        <v>0</v>
      </c>
      <c r="D55" s="182">
        <f>+C55*'Feed Inventory'!C10</f>
        <v>0</v>
      </c>
      <c r="E55" s="182">
        <f>+C55*'Feed Inventory'!D10</f>
        <v>0</v>
      </c>
      <c r="F55" s="183">
        <f>+C55*'Feed Inventory'!E10</f>
        <v>0</v>
      </c>
      <c r="G55" s="204">
        <f>+C55*'Feed Inventory'!F10</f>
        <v>0</v>
      </c>
      <c r="H55" s="208">
        <f>+B55*'Feed Inventory'!G10/100</f>
        <v>0</v>
      </c>
    </row>
    <row r="56" spans="1:8" ht="15">
      <c r="A56" s="187" t="s">
        <v>19</v>
      </c>
      <c r="B56" s="188">
        <f aca="true" t="shared" si="8" ref="B56:H56">SUM(B50:B55)</f>
        <v>3.5</v>
      </c>
      <c r="C56" s="182">
        <f t="shared" si="8"/>
        <v>3.1149999999999998</v>
      </c>
      <c r="D56" s="189">
        <f t="shared" si="8"/>
        <v>2.33269</v>
      </c>
      <c r="E56" s="189">
        <f t="shared" si="8"/>
        <v>0.53489</v>
      </c>
      <c r="F56" s="190">
        <f t="shared" si="8"/>
        <v>0.020648</v>
      </c>
      <c r="G56" s="190">
        <f t="shared" si="8"/>
        <v>0.0131275</v>
      </c>
      <c r="H56" s="208">
        <f t="shared" si="8"/>
        <v>0.2675</v>
      </c>
    </row>
    <row r="57" spans="1:8" ht="15.75" thickBot="1">
      <c r="A57" s="191" t="s">
        <v>22</v>
      </c>
      <c r="B57" s="192"/>
      <c r="C57" s="192"/>
      <c r="D57" s="220">
        <v>2.2</v>
      </c>
      <c r="E57" s="169">
        <v>0.42</v>
      </c>
      <c r="F57" s="170">
        <v>0.0148</v>
      </c>
      <c r="G57" s="221">
        <v>0.0071</v>
      </c>
      <c r="H57" s="211"/>
    </row>
    <row r="58" spans="1:8" ht="15.75" thickBot="1">
      <c r="A58" s="194" t="s">
        <v>23</v>
      </c>
      <c r="B58" s="195"/>
      <c r="C58" s="196"/>
      <c r="D58" s="197">
        <f>+D56-D57</f>
        <v>0.13268999999999975</v>
      </c>
      <c r="E58" s="198">
        <f>+E56-E57</f>
        <v>0.11488999999999999</v>
      </c>
      <c r="F58" s="199">
        <f>+F56-F57</f>
        <v>0.005847999999999999</v>
      </c>
      <c r="G58" s="200">
        <f>+G56-G57</f>
        <v>0.0060275</v>
      </c>
      <c r="H58" s="212"/>
    </row>
    <row r="59" spans="1:8" ht="15.75" thickBot="1">
      <c r="A59" s="213"/>
      <c r="B59" s="214"/>
      <c r="C59" s="214"/>
      <c r="D59" s="214"/>
      <c r="E59" s="215" t="s">
        <v>42</v>
      </c>
      <c r="F59" s="216">
        <f>+F56/G56</f>
        <v>1.5728813559322032</v>
      </c>
      <c r="G59" s="217"/>
      <c r="H59" s="218"/>
    </row>
    <row r="60" spans="1:8" ht="12.75">
      <c r="A60" s="8"/>
      <c r="B60" s="58"/>
      <c r="C60" s="58"/>
      <c r="D60" s="58"/>
      <c r="E60" s="58"/>
      <c r="F60" s="59"/>
      <c r="G60" s="59"/>
      <c r="H60" s="60"/>
    </row>
  </sheetData>
  <sheetProtection password="CA7F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2.7109375" style="0" bestFit="1" customWidth="1"/>
    <col min="6" max="6" width="9.57421875" style="0" bestFit="1" customWidth="1"/>
  </cols>
  <sheetData>
    <row r="1" spans="1:7" ht="23.25">
      <c r="A1" s="35" t="s">
        <v>55</v>
      </c>
      <c r="B1" s="3"/>
      <c r="C1" s="3"/>
      <c r="D1" s="3"/>
      <c r="E1" s="3"/>
      <c r="F1" s="6"/>
      <c r="G1" s="6"/>
    </row>
    <row r="2" ht="13.5" thickBot="1">
      <c r="C2" s="1" t="s">
        <v>46</v>
      </c>
    </row>
    <row r="3" spans="1:8" ht="13.5" thickBot="1">
      <c r="A3" s="61" t="s">
        <v>44</v>
      </c>
      <c r="B3" s="62">
        <v>12</v>
      </c>
      <c r="C3" s="11"/>
      <c r="D3" s="12"/>
      <c r="E3" s="13"/>
      <c r="F3" s="1">
        <f>+B5-D4</f>
        <v>25</v>
      </c>
      <c r="G3" s="21">
        <f>+F3/F6</f>
        <v>0.9615384615384616</v>
      </c>
      <c r="H3" s="24" t="s">
        <v>44</v>
      </c>
    </row>
    <row r="4" spans="1:8" ht="13.5" thickBot="1">
      <c r="A4" s="23"/>
      <c r="B4" s="20"/>
      <c r="C4" s="14"/>
      <c r="D4" s="63">
        <v>13</v>
      </c>
      <c r="E4" s="15"/>
      <c r="F4" s="1"/>
      <c r="G4" s="21"/>
      <c r="H4" s="24"/>
    </row>
    <row r="5" spans="1:8" ht="13.5" thickBot="1">
      <c r="A5" s="61" t="s">
        <v>45</v>
      </c>
      <c r="B5" s="62">
        <v>38</v>
      </c>
      <c r="C5" s="16"/>
      <c r="D5" s="17"/>
      <c r="E5" s="18"/>
      <c r="F5" s="19">
        <f>+D4-B3</f>
        <v>1</v>
      </c>
      <c r="G5" s="22">
        <f>+F5/F6</f>
        <v>0.038461538461538464</v>
      </c>
      <c r="H5" s="25" t="s">
        <v>45</v>
      </c>
    </row>
    <row r="6" spans="1:7" ht="12.75">
      <c r="A6" s="1"/>
      <c r="B6" s="1"/>
      <c r="C6" s="1"/>
      <c r="D6" s="1"/>
      <c r="E6" s="1"/>
      <c r="F6" s="1">
        <f>SUM(F3:F5)</f>
        <v>26</v>
      </c>
      <c r="G6" s="26">
        <f>SUM(G3:G5)</f>
        <v>1</v>
      </c>
    </row>
    <row r="8" spans="3:7" ht="13.5" thickBot="1">
      <c r="C8" s="27" t="s">
        <v>47</v>
      </c>
      <c r="D8" s="27"/>
      <c r="E8" s="27"/>
      <c r="F8" s="27"/>
      <c r="G8" s="27"/>
    </row>
    <row r="9" spans="3:7" ht="12.75">
      <c r="C9" s="93">
        <v>1</v>
      </c>
      <c r="D9" s="29" t="s">
        <v>48</v>
      </c>
      <c r="E9" s="32" t="s">
        <v>49</v>
      </c>
      <c r="F9" s="30">
        <f>+C9/1000*2.2</f>
        <v>0.0022</v>
      </c>
      <c r="G9" s="28" t="s">
        <v>53</v>
      </c>
    </row>
    <row r="10" spans="3:7" ht="12.75">
      <c r="C10" s="93">
        <v>1</v>
      </c>
      <c r="D10" s="29">
        <v>1</v>
      </c>
      <c r="E10" s="33" t="s">
        <v>49</v>
      </c>
      <c r="F10" s="219">
        <f>+C10/2.2*1000</f>
        <v>454.5454545454545</v>
      </c>
      <c r="G10" s="28" t="s">
        <v>52</v>
      </c>
    </row>
    <row r="11" spans="3:7" ht="12.75">
      <c r="C11" s="93">
        <v>1</v>
      </c>
      <c r="D11" s="29" t="s">
        <v>51</v>
      </c>
      <c r="E11" s="33" t="s">
        <v>49</v>
      </c>
      <c r="F11" s="30">
        <f>+C11*2.2</f>
        <v>2.2</v>
      </c>
      <c r="G11" s="28" t="s">
        <v>50</v>
      </c>
    </row>
    <row r="12" spans="3:7" ht="13.5" thickBot="1">
      <c r="C12" s="93">
        <v>1</v>
      </c>
      <c r="D12" s="29" t="s">
        <v>53</v>
      </c>
      <c r="E12" s="34" t="s">
        <v>49</v>
      </c>
      <c r="F12" s="31">
        <f>+C12/2.2</f>
        <v>0.45454545454545453</v>
      </c>
      <c r="G12" s="28" t="s">
        <v>51</v>
      </c>
    </row>
    <row r="21" ht="12.75">
      <c r="C21" s="40"/>
    </row>
  </sheetData>
  <sheetProtection password="CA7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Schoenian</dc:creator>
  <cp:keywords/>
  <dc:description/>
  <cp:lastModifiedBy>John M. Harper</cp:lastModifiedBy>
  <dcterms:created xsi:type="dcterms:W3CDTF">2002-11-17T00:22:24Z</dcterms:created>
  <dcterms:modified xsi:type="dcterms:W3CDTF">2011-03-12T02:07:02Z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