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https://ucdavis365-my.sharepoint.com/personal/hpsharma_ucdavis_edu/Documents/Documents/Nitrogen Calculator- INMP/"/>
    </mc:Choice>
  </mc:AlternateContent>
  <xr:revisionPtr revIDLastSave="7" documentId="13_ncr:1_{934AD70D-1CBF-45DE-BC27-89AA5DF66F54}" xr6:coauthVersionLast="47" xr6:coauthVersionMax="47" xr10:uidLastSave="{3D766A9B-DD1C-4951-A030-EC3A7EC73748}"/>
  <bookViews>
    <workbookView xWindow="-110" yWindow="-110" windowWidth="19420" windowHeight="11500" tabRatio="500" firstSheet="3" activeTab="4" xr2:uid="{00000000-000D-0000-FFFF-FFFF00000000}"/>
  </bookViews>
  <sheets>
    <sheet name="Blank Form" sheetId="21" r:id="rId1"/>
    <sheet name="Example Form" sheetId="20" r:id="rId2"/>
    <sheet name="FormulasForCommonlyUsed" sheetId="5" r:id="rId3"/>
    <sheet name="Sheet1" sheetId="22" r:id="rId4"/>
    <sheet name="CommonlyUsedNitrogenFertilizers" sheetId="4" r:id="rId5"/>
    <sheet name="FormulasForRandom" sheetId="1" r:id="rId6"/>
    <sheet name="RandomNitrogenFertilizers" sheetId="2" r:id="rId7"/>
    <sheet name="Triple-15" sheetId="7" r:id="rId8"/>
    <sheet name="Triple-16" sheetId="14" r:id="rId9"/>
    <sheet name="Triple-20" sheetId="15" r:id="rId10"/>
    <sheet name="Triple-21" sheetId="16" r:id="rId11"/>
    <sheet name="46-0-0" sheetId="17" r:id="rId12"/>
    <sheet name="6-24-24" sheetId="19" r:id="rId13"/>
    <sheet name="Triple-8" sheetId="11" r:id="rId14"/>
    <sheet name="CAN-17" sheetId="8" r:id="rId15"/>
    <sheet name="UAN-32" sheetId="9" r:id="rId16"/>
    <sheet name="AN-20" sheetId="18" r:id="rId17"/>
    <sheet name="10-34-0" sheetId="10" r:id="rId18"/>
    <sheet name="7-21-0" sheetId="12" r:id="rId19"/>
    <sheet name="4-6-10" sheetId="13" r:id="rId20"/>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E33" i="21" l="1"/>
  <c r="F73" i="21" l="1"/>
  <c r="G73" i="21" s="1"/>
  <c r="F74" i="21"/>
  <c r="G74" i="21" s="1"/>
  <c r="E61" i="21"/>
  <c r="F61" i="21" s="1"/>
  <c r="E62" i="21"/>
  <c r="F62" i="21" s="1"/>
  <c r="E63" i="21"/>
  <c r="F63" i="21" s="1"/>
  <c r="F50" i="21"/>
  <c r="G50" i="21" s="1"/>
  <c r="F51" i="21"/>
  <c r="G51" i="21" s="1"/>
  <c r="F52" i="21"/>
  <c r="G52" i="21" s="1"/>
  <c r="F53" i="21"/>
  <c r="G53" i="21" s="1"/>
  <c r="E37" i="21"/>
  <c r="F37" i="21" s="1"/>
  <c r="E38" i="21"/>
  <c r="F38" i="21" s="1"/>
  <c r="E39" i="21"/>
  <c r="F39" i="21" s="1"/>
  <c r="F77" i="21" l="1"/>
  <c r="G77" i="21" s="1"/>
  <c r="F33" i="21" l="1"/>
  <c r="E34" i="21"/>
  <c r="E35" i="21"/>
  <c r="E36" i="21"/>
  <c r="E40" i="21"/>
  <c r="E41" i="21"/>
  <c r="E42" i="21"/>
  <c r="F78" i="21" l="1"/>
  <c r="G78" i="21" s="1"/>
  <c r="F76" i="21"/>
  <c r="G76" i="21" s="1"/>
  <c r="F75" i="21"/>
  <c r="G75" i="21" s="1"/>
  <c r="F72" i="21"/>
  <c r="G72" i="21" s="1"/>
  <c r="F71" i="21"/>
  <c r="G71" i="21" s="1"/>
  <c r="F70" i="21"/>
  <c r="G70" i="21" s="1"/>
  <c r="E66" i="21"/>
  <c r="F66" i="21" s="1"/>
  <c r="E65" i="21"/>
  <c r="F65" i="21" s="1"/>
  <c r="E64" i="21"/>
  <c r="F64" i="21" s="1"/>
  <c r="E60" i="21"/>
  <c r="F60" i="21" s="1"/>
  <c r="E59" i="21"/>
  <c r="F59" i="21" s="1"/>
  <c r="F55" i="21"/>
  <c r="G55" i="21" s="1"/>
  <c r="F54" i="21"/>
  <c r="G54" i="21" s="1"/>
  <c r="F49" i="21"/>
  <c r="G49" i="21" s="1"/>
  <c r="F48" i="21"/>
  <c r="G48" i="21" s="1"/>
  <c r="F47" i="21"/>
  <c r="G47" i="21" s="1"/>
  <c r="F46" i="21"/>
  <c r="G46" i="21" s="1"/>
  <c r="F42" i="21"/>
  <c r="F41" i="21"/>
  <c r="F40" i="21"/>
  <c r="F36" i="21"/>
  <c r="F35" i="21"/>
  <c r="F34" i="21"/>
  <c r="K46" i="21" l="1"/>
  <c r="K70" i="21"/>
  <c r="E37" i="20"/>
  <c r="F37" i="20" s="1"/>
  <c r="F42" i="20"/>
  <c r="G42" i="20" s="1"/>
  <c r="F43" i="20"/>
  <c r="G43" i="20" s="1"/>
  <c r="F44" i="20"/>
  <c r="G44" i="20" s="1"/>
  <c r="F41" i="20"/>
  <c r="G41" i="20" s="1"/>
  <c r="E36" i="20"/>
  <c r="F36" i="20" s="1"/>
  <c r="K59" i="21" l="1"/>
  <c r="K41" i="20"/>
  <c r="F30" i="20"/>
  <c r="G30" i="20" s="1"/>
  <c r="F31" i="20"/>
  <c r="G31" i="20" s="1"/>
  <c r="F32" i="20"/>
  <c r="G32" i="20" s="1"/>
  <c r="E24" i="20"/>
  <c r="F24" i="20" s="1"/>
  <c r="E25" i="20"/>
  <c r="F25" i="20" s="1"/>
  <c r="E26" i="20"/>
  <c r="F26" i="20" s="1"/>
  <c r="E23" i="20"/>
  <c r="F23" i="20" s="1"/>
  <c r="K30" i="20" l="1"/>
  <c r="E6" i="19"/>
  <c r="E6" i="18"/>
  <c r="E6" i="17"/>
  <c r="E6" i="16"/>
  <c r="E6" i="15"/>
  <c r="E6" i="14"/>
  <c r="E6" i="13"/>
  <c r="E6" i="12"/>
  <c r="E6" i="11"/>
  <c r="E6" i="10"/>
  <c r="E6" i="9"/>
  <c r="E6" i="8"/>
  <c r="E32" i="5"/>
  <c r="K32" i="5"/>
  <c r="K19" i="5"/>
  <c r="E6" i="7"/>
  <c r="Q23" i="1"/>
  <c r="Q6" i="1"/>
  <c r="E19" i="5"/>
  <c r="E8" i="4"/>
  <c r="E7" i="4"/>
  <c r="E6" i="4"/>
  <c r="E5" i="4"/>
  <c r="Q6" i="5"/>
  <c r="K6" i="5"/>
  <c r="E6" i="5"/>
  <c r="E3" i="4"/>
  <c r="E4" i="4"/>
  <c r="E2" i="4"/>
  <c r="K23" i="1"/>
  <c r="K40" i="1"/>
  <c r="E40" i="1"/>
  <c r="K6" i="1"/>
  <c r="E6" i="1"/>
</calcChain>
</file>

<file path=xl/sharedStrings.xml><?xml version="1.0" encoding="utf-8"?>
<sst xmlns="http://schemas.openxmlformats.org/spreadsheetml/2006/main" count="405" uniqueCount="173">
  <si>
    <t>Calculator for Applied Nitrogen - Instructions</t>
  </si>
  <si>
    <t>1. ENTER THE TOTAL NUMBER OF ACRES FOR YOUR FARM IN CELL B29</t>
  </si>
  <si>
    <t>1. Qhia koj thaj teb yog pestsawg evkawj tus lej rau ntawm B29</t>
  </si>
  <si>
    <t xml:space="preserve">1. Anote el número total de acres para su rancho en la celda B29							</t>
  </si>
  <si>
    <t>2. LOCATE THE NAME OF THE FERTILIZER USED ON YOUR FARM AND ENTER IN HOW MANY POUNDS OR GALLONS ARE IN EACH BAG OR CONTAINER THAT THE FERTILIZER COMES IN</t>
  </si>
  <si>
    <t>2. Saib cov chiv koj siv muaj pestsawg hnab thiab nws yog chiv ua kua los yog chiv ua ntsiav, muaj pestsawg pounds los yog tsawg thoob chiv</t>
  </si>
  <si>
    <t xml:space="preserve">2. Localice el nombre del fertilizante usado en su rancho y anote el número de libras o galones de cada bolsa o contenedor en el que recive el fertilizante </t>
  </si>
  <si>
    <t>3. ENTER IN HOW MANY BAGS OR CONTAINERS WERE USED ON THE ENTIRE FARM IN ONE YEAR</t>
  </si>
  <si>
    <t>3. Qhia tag nrho cov chiv uas tau siv ntawm ib lub xyoo muaj pestsawg hnab los yog pestsawg thoob</t>
  </si>
  <si>
    <t>3. Anote el número de bolsas o contenedores que se utilizaron en toda el rancho en un año</t>
  </si>
  <si>
    <t>4. FOR ALL LIQUID FERTILIZERS USED, RECORD THE POUNDS PER GALLON (FOUND ON THE FIRST PAGE OF THE LABEL OR ON THE CONTAINER)</t>
  </si>
  <si>
    <t>4. Tag nrho cov chiv ua kua tau siv,  qhia saib nws qhov hnyav yog li cas ntawm ib thoob chiv (saib nyob ntawm thawj nplooj ntawv hauv daim qauv tshuaj los yog nyob ntawm thoob chiv)</t>
  </si>
  <si>
    <t>4. Para todos los fertilizantes líquidos usados, registre las libras por galón (esta información se encuentra en la primera página de la etiqueta o en el contenedor)</t>
  </si>
  <si>
    <t>5. RECORD THE DRY AND LIQUID N TOTAL IN BOX 12 OF THE NITROGEN MANAGEMENT WORKSHEET</t>
  </si>
  <si>
    <t>5. Sau cov chiv ua hmoov thiab cov ua kua tag nrho ua ke nyob rau lub Box 12 hauv daim ntawv nitrogen management worksheet</t>
  </si>
  <si>
    <t>5. Registre el total de N seco y líquido en la casilla 12 de la hoja de trabajo de manejo de nitrógeno</t>
  </si>
  <si>
    <t>6. RECORD THE FOLIAR N FERTILIZERS TOTAL IN BOX 13 OF THE NITROGEN MANAGEMENT WORKSHEET</t>
  </si>
  <si>
    <t>6. Sau cov chiv uas ywg rau saum cov nplooj tag nrho muaj pestsawg rau lub Box 13 hauv daim ntawv nitrogen management worksheet</t>
  </si>
  <si>
    <t>6. Registre el total de los fertilizantes foliares de N en la casilla 13 de la hoja de trabajo de manejo de nitrógeno</t>
  </si>
  <si>
    <t>FOR DRY FERTILIZERS, THE CALCULATION FOR TOTAL POUNDS PER ACRE IS DONE AS FOLLOWS:</t>
  </si>
  <si>
    <r>
      <rPr>
        <b/>
        <sz val="16"/>
        <color rgb="FF00B0F0"/>
        <rFont val="Calibri (Body)_x0000_"/>
      </rPr>
      <t xml:space="preserve">     </t>
    </r>
    <r>
      <rPr>
        <b/>
        <sz val="16"/>
        <color theme="1"/>
        <rFont val="Calibri (Body)_x0000_"/>
      </rPr>
      <t>(</t>
    </r>
    <r>
      <rPr>
        <b/>
        <sz val="16"/>
        <color rgb="FF00B0F0"/>
        <rFont val="Calibri (Body)_x0000_"/>
      </rPr>
      <t>POUNDS PER BAG</t>
    </r>
    <r>
      <rPr>
        <b/>
        <sz val="16"/>
        <color theme="1"/>
        <rFont val="Calibri"/>
        <family val="2"/>
        <scheme val="minor"/>
      </rPr>
      <t xml:space="preserve"> * </t>
    </r>
    <r>
      <rPr>
        <b/>
        <sz val="16"/>
        <color theme="0" tint="-0.499984740745262"/>
        <rFont val="Calibri (Body)_x0000_"/>
      </rPr>
      <t>NUMBER OF BAGS USED</t>
    </r>
    <r>
      <rPr>
        <b/>
        <sz val="16"/>
        <color theme="1"/>
        <rFont val="Calibri"/>
        <family val="2"/>
        <scheme val="minor"/>
      </rPr>
      <t xml:space="preserve"> * NITROGEN PERCENTAGE IN DECIMAL) / </t>
    </r>
    <r>
      <rPr>
        <b/>
        <sz val="16"/>
        <color rgb="FF92D050"/>
        <rFont val="Calibri (Body)_x0000_"/>
      </rPr>
      <t>FARM SIZE</t>
    </r>
  </si>
  <si>
    <t>FOR LIQUID FERTILIZERS, THE CALCULATION FOR TOTAL POUNDS PER ACRE IS DONE AS FOLLOWS:</t>
  </si>
  <si>
    <r>
      <rPr>
        <b/>
        <sz val="16"/>
        <rFont val="Calibri (Body)_x0000_"/>
      </rPr>
      <t xml:space="preserve">   [(</t>
    </r>
    <r>
      <rPr>
        <b/>
        <sz val="16"/>
        <color rgb="FF00B0F0"/>
        <rFont val="Calibri (Body)_x0000_"/>
      </rPr>
      <t>GALLONS PER CONTAINER</t>
    </r>
    <r>
      <rPr>
        <b/>
        <sz val="16"/>
        <color theme="1"/>
        <rFont val="Calibri"/>
        <family val="2"/>
        <scheme val="minor"/>
      </rPr>
      <t xml:space="preserve"> * </t>
    </r>
    <r>
      <rPr>
        <b/>
        <sz val="16"/>
        <color theme="0" tint="-0.499984740745262"/>
        <rFont val="Calibri (Body)_x0000_"/>
      </rPr>
      <t>NUMBER OF CONTAINERS USED</t>
    </r>
    <r>
      <rPr>
        <b/>
        <sz val="16"/>
        <color theme="1"/>
        <rFont val="Calibri"/>
        <family val="2"/>
        <scheme val="minor"/>
      </rPr>
      <t xml:space="preserve"> * NITROGEN PERCENTAGE IN DECIMAL) / </t>
    </r>
    <r>
      <rPr>
        <b/>
        <sz val="16"/>
        <color rgb="FF92D050"/>
        <rFont val="Calibri (Body)_x0000_"/>
      </rPr>
      <t>FARM SIZE</t>
    </r>
    <r>
      <rPr>
        <b/>
        <sz val="16"/>
        <color theme="1"/>
        <rFont val="Calibri (Body)_x0000_"/>
      </rPr>
      <t xml:space="preserve">] </t>
    </r>
    <r>
      <rPr>
        <b/>
        <sz val="16"/>
        <rFont val="Calibri (Body)_x0000_"/>
      </rPr>
      <t xml:space="preserve">* </t>
    </r>
    <r>
      <rPr>
        <b/>
        <sz val="16"/>
        <color rgb="FFD492FF"/>
        <rFont val="Calibri (Body)_x0000_"/>
      </rPr>
      <t>POUNDS PER GALLON</t>
    </r>
  </si>
  <si>
    <t>FARM SIZE (ACRES):</t>
  </si>
  <si>
    <t>Dry (Granular) Fertilizers:</t>
  </si>
  <si>
    <t>POUNDS PER BAG</t>
  </si>
  <si>
    <t># OF BAGS USED</t>
  </si>
  <si>
    <t>NITROGEN %</t>
  </si>
  <si>
    <t>FARM SIZE/ACREAGE</t>
  </si>
  <si>
    <t>TOTAL POUNDS PER ACRE</t>
  </si>
  <si>
    <t>TRIPLE 15</t>
  </si>
  <si>
    <t>TRIPLE 16</t>
  </si>
  <si>
    <t>46-0-0</t>
  </si>
  <si>
    <t>6-24-24</t>
  </si>
  <si>
    <t>Liquid Fertilizers:</t>
  </si>
  <si>
    <t>GALLONS PER CONTAINER</t>
  </si>
  <si>
    <t># OF CONTAINERS USED</t>
  </si>
  <si>
    <t>POUNDS PER GALLON</t>
  </si>
  <si>
    <t>BOX 12</t>
  </si>
  <si>
    <t>CAN-17</t>
  </si>
  <si>
    <t>DRY AND LIQUID N</t>
  </si>
  <si>
    <t>AN-20</t>
  </si>
  <si>
    <t>4-6-10</t>
  </si>
  <si>
    <t>UAN-32</t>
  </si>
  <si>
    <t>Foliar Fertilizers (Dry Granular):</t>
  </si>
  <si>
    <t>BOX 14</t>
  </si>
  <si>
    <t>TRIPLE 20</t>
  </si>
  <si>
    <t>TOTAL NITROGEN</t>
  </si>
  <si>
    <t>TRIPLE 21</t>
  </si>
  <si>
    <t>Foliar Fertilizers (Liquid):</t>
  </si>
  <si>
    <t>BOX 13</t>
  </si>
  <si>
    <t>TRIPLE 8</t>
  </si>
  <si>
    <t>FOLIAR N FERTILIZERS</t>
  </si>
  <si>
    <t>10-34-0</t>
  </si>
  <si>
    <t>7-21-0</t>
  </si>
  <si>
    <t>1. ENTER THE TOTAL NUMBER OF ACRES FOR YOUR FARM IN CELL B13</t>
  </si>
  <si>
    <t>1. Qhia koj thaj teb yog pestsawg evkawj tus lej rau ntawm B13</t>
  </si>
  <si>
    <t>4. Qhia tag nrho cov chiv uas tau siv ntawm ib lub xyoo muaj pestsawg hnab los yog pestsawg thoob</t>
  </si>
  <si>
    <t>5. RECORD THE DRY AND LIQUID N TOTAL IN BOX 16 OF THE NITROGEN MANAGEMENT WORKSHEET</t>
  </si>
  <si>
    <t>5. Sau cov chiv ua hmoov thiab cov ua kua tag nrho ua ke nyob rau lub Box 16 hauv daim ntawv nitrogen management worksheet</t>
  </si>
  <si>
    <t>6. RECORD THE FOLIAR N FERTILIZERS TOTAL IN BOX 17 OF THE NITROGEN MANAGEMENT WORKSHEET</t>
  </si>
  <si>
    <t>6. Sau cov chiv uas ywg rau saum cov nplooj tag nrho muaj pestsawg rau lub Box 17 hauv daim ntawv nitrogen management worksheet</t>
  </si>
  <si>
    <r>
      <rPr>
        <b/>
        <sz val="12"/>
        <color rgb="FF00B0F0"/>
        <rFont val="Calibri (Body)_x0000_"/>
      </rPr>
      <t xml:space="preserve">     </t>
    </r>
    <r>
      <rPr>
        <b/>
        <sz val="12"/>
        <color theme="1"/>
        <rFont val="Calibri (Body)_x0000_"/>
      </rPr>
      <t>(</t>
    </r>
    <r>
      <rPr>
        <b/>
        <sz val="12"/>
        <color rgb="FF00B0F0"/>
        <rFont val="Calibri (Body)_x0000_"/>
      </rPr>
      <t>POUNDS PER BAG</t>
    </r>
    <r>
      <rPr>
        <b/>
        <sz val="12"/>
        <color theme="1"/>
        <rFont val="Calibri"/>
        <family val="2"/>
        <scheme val="minor"/>
      </rPr>
      <t xml:space="preserve"> * </t>
    </r>
    <r>
      <rPr>
        <b/>
        <sz val="12"/>
        <color theme="0" tint="-0.499984740745262"/>
        <rFont val="Calibri (Body)_x0000_"/>
      </rPr>
      <t>NUMBER OF BAGS USED</t>
    </r>
    <r>
      <rPr>
        <b/>
        <sz val="12"/>
        <color theme="1"/>
        <rFont val="Calibri"/>
        <family val="2"/>
        <scheme val="minor"/>
      </rPr>
      <t xml:space="preserve"> * NITROGEN PERCENTAGE IN DECIMAL) / </t>
    </r>
    <r>
      <rPr>
        <b/>
        <sz val="12"/>
        <color rgb="FF92D050"/>
        <rFont val="Calibri (Body)_x0000_"/>
      </rPr>
      <t>FARM SIZE</t>
    </r>
  </si>
  <si>
    <r>
      <rPr>
        <b/>
        <sz val="12"/>
        <rFont val="Calibri (Body)_x0000_"/>
      </rPr>
      <t xml:space="preserve">   [(</t>
    </r>
    <r>
      <rPr>
        <b/>
        <sz val="12"/>
        <color rgb="FF00B0F0"/>
        <rFont val="Calibri (Body)_x0000_"/>
      </rPr>
      <t>GALLONS PER CONTAINER</t>
    </r>
    <r>
      <rPr>
        <b/>
        <sz val="12"/>
        <color theme="1"/>
        <rFont val="Calibri"/>
        <family val="2"/>
        <scheme val="minor"/>
      </rPr>
      <t xml:space="preserve"> * </t>
    </r>
    <r>
      <rPr>
        <b/>
        <sz val="12"/>
        <color theme="0" tint="-0.499984740745262"/>
        <rFont val="Calibri (Body)_x0000_"/>
      </rPr>
      <t>NUMBER OF CONTAINERS USED</t>
    </r>
    <r>
      <rPr>
        <b/>
        <sz val="12"/>
        <color theme="1"/>
        <rFont val="Calibri"/>
        <family val="2"/>
        <scheme val="minor"/>
      </rPr>
      <t xml:space="preserve"> * NITROGEN PERCENTAGE IN DECIMAL) / </t>
    </r>
    <r>
      <rPr>
        <b/>
        <sz val="12"/>
        <color rgb="FF92D050"/>
        <rFont val="Calibri (Body)_x0000_"/>
      </rPr>
      <t>FARM SIZE</t>
    </r>
    <r>
      <rPr>
        <b/>
        <sz val="12"/>
        <color theme="1"/>
        <rFont val="Calibri (Body)_x0000_"/>
      </rPr>
      <t xml:space="preserve">] </t>
    </r>
    <r>
      <rPr>
        <b/>
        <sz val="12"/>
        <rFont val="Calibri (Body)_x0000_"/>
      </rPr>
      <t xml:space="preserve">* </t>
    </r>
    <r>
      <rPr>
        <b/>
        <sz val="12"/>
        <color rgb="FFD492FF"/>
        <rFont val="Calibri (Body)_x0000_"/>
      </rPr>
      <t>POUNDS PER GALLON</t>
    </r>
  </si>
  <si>
    <t>BOX 16</t>
  </si>
  <si>
    <t>BOX 17</t>
  </si>
  <si>
    <t>TRIPLE-15 (DRY)</t>
  </si>
  <si>
    <t>UREA-20 (DRY)</t>
  </si>
  <si>
    <t>UREA-46 (DRY)</t>
  </si>
  <si>
    <t>Nitrogen Percentage</t>
  </si>
  <si>
    <t>Container Size</t>
  </si>
  <si>
    <t>Number of Containers Used</t>
  </si>
  <si>
    <t>Total Acreage / Farm Size</t>
  </si>
  <si>
    <t>Total Pounds per Acre</t>
  </si>
  <si>
    <r>
      <t xml:space="preserve">Farmer Joe plans on using TRIPLE-15 fertilizer for his crop(s). This fertilizer contains </t>
    </r>
    <r>
      <rPr>
        <sz val="20"/>
        <color rgb="FFFF0000"/>
        <rFont val="Calibri (Body)"/>
      </rPr>
      <t>15% Nitrogen</t>
    </r>
    <r>
      <rPr>
        <sz val="20"/>
        <color theme="1"/>
        <rFont val="Calibri"/>
        <family val="2"/>
        <scheme val="minor"/>
      </rPr>
      <t xml:space="preserve"> and comes in </t>
    </r>
    <r>
      <rPr>
        <sz val="20"/>
        <color rgb="FFFF0000"/>
        <rFont val="Calibri (Body)"/>
      </rPr>
      <t>50lb</t>
    </r>
    <r>
      <rPr>
        <sz val="20"/>
        <color theme="1"/>
        <rFont val="Calibri"/>
        <family val="2"/>
        <scheme val="minor"/>
      </rPr>
      <t xml:space="preserve"> bags. Farmer Joe plans on using </t>
    </r>
    <r>
      <rPr>
        <sz val="20"/>
        <color rgb="FFFF0000"/>
        <rFont val="Calibri (Body)"/>
      </rPr>
      <t>8</t>
    </r>
    <r>
      <rPr>
        <sz val="20"/>
        <color theme="1"/>
        <rFont val="Calibri"/>
        <family val="2"/>
        <scheme val="minor"/>
      </rPr>
      <t xml:space="preserve"> bags for his entire </t>
    </r>
    <r>
      <rPr>
        <sz val="20"/>
        <color rgb="FFFF0000"/>
        <rFont val="Calibri (Body)"/>
      </rPr>
      <t>20</t>
    </r>
    <r>
      <rPr>
        <sz val="20"/>
        <color theme="1"/>
        <rFont val="Calibri"/>
        <family val="2"/>
        <scheme val="minor"/>
      </rPr>
      <t xml:space="preserve"> acre farm. Total pounds per acre is computed above by using the numbers provided by Farmer Joe.</t>
    </r>
  </si>
  <si>
    <r>
      <t xml:space="preserve">Farmer Joe plans on using UREA-20 fertilizer for his crop(s). This fertilizer contains </t>
    </r>
    <r>
      <rPr>
        <sz val="20"/>
        <color rgb="FFFF0000"/>
        <rFont val="Calibri (Body)"/>
      </rPr>
      <t>20% Nitrogen</t>
    </r>
    <r>
      <rPr>
        <sz val="20"/>
        <color theme="1"/>
        <rFont val="Calibri"/>
        <family val="2"/>
        <scheme val="minor"/>
      </rPr>
      <t xml:space="preserve"> and comes in </t>
    </r>
    <r>
      <rPr>
        <sz val="20"/>
        <color rgb="FFFF0000"/>
        <rFont val="Calibri (Body)"/>
      </rPr>
      <t>50lb</t>
    </r>
    <r>
      <rPr>
        <sz val="20"/>
        <color theme="1"/>
        <rFont val="Calibri"/>
        <family val="2"/>
        <scheme val="minor"/>
      </rPr>
      <t xml:space="preserve"> bags. Farmer Joe plans on using </t>
    </r>
    <r>
      <rPr>
        <sz val="20"/>
        <color rgb="FFFF0000"/>
        <rFont val="Calibri (Body)"/>
      </rPr>
      <t>10</t>
    </r>
    <r>
      <rPr>
        <sz val="20"/>
        <color theme="1"/>
        <rFont val="Calibri"/>
        <family val="2"/>
        <scheme val="minor"/>
      </rPr>
      <t xml:space="preserve"> bags for his entire </t>
    </r>
    <r>
      <rPr>
        <sz val="20"/>
        <color rgb="FFFF0000"/>
        <rFont val="Calibri (Body)"/>
      </rPr>
      <t>15</t>
    </r>
    <r>
      <rPr>
        <sz val="20"/>
        <color theme="1"/>
        <rFont val="Calibri"/>
        <family val="2"/>
        <scheme val="minor"/>
      </rPr>
      <t xml:space="preserve"> acre farm. Total pounds per acre is computed above by using the numbers provided by Farmer Joe.</t>
    </r>
  </si>
  <si>
    <r>
      <t xml:space="preserve">Farmer Joe plans on using UREA-46 fertilizer for his crop(s). This fertilizer contains </t>
    </r>
    <r>
      <rPr>
        <sz val="20"/>
        <color rgb="FFFF0000"/>
        <rFont val="Calibri (Body)"/>
      </rPr>
      <t>46% Nitrogen</t>
    </r>
    <r>
      <rPr>
        <sz val="20"/>
        <color theme="1"/>
        <rFont val="Calibri"/>
        <family val="2"/>
        <scheme val="minor"/>
      </rPr>
      <t xml:space="preserve"> and comes in </t>
    </r>
    <r>
      <rPr>
        <sz val="20"/>
        <color rgb="FFFF0000"/>
        <rFont val="Calibri (Body)"/>
      </rPr>
      <t>50lb</t>
    </r>
    <r>
      <rPr>
        <sz val="20"/>
        <color theme="1"/>
        <rFont val="Calibri"/>
        <family val="2"/>
        <scheme val="minor"/>
      </rPr>
      <t xml:space="preserve"> bags. Farmer Joe plans on using </t>
    </r>
    <r>
      <rPr>
        <sz val="20"/>
        <color rgb="FFFF0000"/>
        <rFont val="Calibri (Body)"/>
      </rPr>
      <t>5</t>
    </r>
    <r>
      <rPr>
        <sz val="20"/>
        <color theme="1"/>
        <rFont val="Calibri"/>
        <family val="2"/>
        <scheme val="minor"/>
      </rPr>
      <t xml:space="preserve"> bags for his entire </t>
    </r>
    <r>
      <rPr>
        <sz val="20"/>
        <color rgb="FFFF0000"/>
        <rFont val="Calibri (Body)"/>
      </rPr>
      <t>20</t>
    </r>
    <r>
      <rPr>
        <sz val="20"/>
        <color theme="1"/>
        <rFont val="Calibri"/>
        <family val="2"/>
        <scheme val="minor"/>
      </rPr>
      <t xml:space="preserve"> acre farm. Total pounds per acre is computed above by using the numbers provided by Farmer Joe.</t>
    </r>
  </si>
  <si>
    <t>AN-20 (LIQUID)</t>
  </si>
  <si>
    <t>CAN-17 (LIQUID)</t>
  </si>
  <si>
    <r>
      <t xml:space="preserve">Farmer Joe plans on using AN-20 fertilizer for his crop(s). This fertilizer contains </t>
    </r>
    <r>
      <rPr>
        <sz val="20"/>
        <color rgb="FFFF0000"/>
        <rFont val="Calibri (Body)"/>
      </rPr>
      <t>20% Nitrogen</t>
    </r>
    <r>
      <rPr>
        <sz val="20"/>
        <color theme="1"/>
        <rFont val="Calibri"/>
        <family val="2"/>
        <scheme val="minor"/>
      </rPr>
      <t xml:space="preserve"> and comes in </t>
    </r>
    <r>
      <rPr>
        <sz val="20"/>
        <color rgb="FFFF0000"/>
        <rFont val="Calibri (Body)"/>
      </rPr>
      <t>5gl</t>
    </r>
    <r>
      <rPr>
        <sz val="20"/>
        <color theme="1"/>
        <rFont val="Calibri"/>
        <family val="2"/>
        <scheme val="minor"/>
      </rPr>
      <t xml:space="preserve"> buckets. Farmer Joe plans on using </t>
    </r>
    <r>
      <rPr>
        <sz val="20"/>
        <color rgb="FFFF0000"/>
        <rFont val="Calibri (Body)"/>
      </rPr>
      <t>5</t>
    </r>
    <r>
      <rPr>
        <sz val="20"/>
        <color theme="1"/>
        <rFont val="Calibri"/>
        <family val="2"/>
        <scheme val="minor"/>
      </rPr>
      <t xml:space="preserve"> buckets for his entire </t>
    </r>
    <r>
      <rPr>
        <sz val="20"/>
        <color rgb="FFFF0000"/>
        <rFont val="Calibri (Body)"/>
      </rPr>
      <t>18</t>
    </r>
    <r>
      <rPr>
        <sz val="20"/>
        <color theme="1"/>
        <rFont val="Calibri"/>
        <family val="2"/>
        <scheme val="minor"/>
      </rPr>
      <t xml:space="preserve"> acre farm. Total gallons per acre is computed above by using the numbers provided by Farmer Joe.</t>
    </r>
  </si>
  <si>
    <r>
      <t xml:space="preserve">Farmer Joe plans on using CAN-17 fertilizer for his crop(s). This fertilizer contains </t>
    </r>
    <r>
      <rPr>
        <sz val="20"/>
        <color rgb="FFFF0000"/>
        <rFont val="Calibri (Body)"/>
      </rPr>
      <t>17% Nitrogen</t>
    </r>
    <r>
      <rPr>
        <sz val="20"/>
        <color theme="1"/>
        <rFont val="Calibri"/>
        <family val="2"/>
        <scheme val="minor"/>
      </rPr>
      <t xml:space="preserve"> and comes in </t>
    </r>
    <r>
      <rPr>
        <sz val="20"/>
        <color rgb="FFFF0000"/>
        <rFont val="Calibri (Body)"/>
      </rPr>
      <t>5gl</t>
    </r>
    <r>
      <rPr>
        <sz val="20"/>
        <color theme="1"/>
        <rFont val="Calibri"/>
        <family val="2"/>
        <scheme val="minor"/>
      </rPr>
      <t xml:space="preserve"> buckets. Farmer Joe plans on using </t>
    </r>
    <r>
      <rPr>
        <sz val="20"/>
        <color rgb="FFFF0000"/>
        <rFont val="Calibri (Body)"/>
      </rPr>
      <t>10</t>
    </r>
    <r>
      <rPr>
        <sz val="20"/>
        <color theme="1"/>
        <rFont val="Calibri"/>
        <family val="2"/>
        <scheme val="minor"/>
      </rPr>
      <t xml:space="preserve"> buckets for his entire </t>
    </r>
    <r>
      <rPr>
        <sz val="20"/>
        <color rgb="FFFF0000"/>
        <rFont val="Calibri (Body)"/>
      </rPr>
      <t>27</t>
    </r>
    <r>
      <rPr>
        <sz val="20"/>
        <color theme="1"/>
        <rFont val="Calibri"/>
        <family val="2"/>
        <scheme val="minor"/>
      </rPr>
      <t xml:space="preserve"> acre farm. Total gallons per acre is computed above by using the numbers provided by Farmer Joe.</t>
    </r>
  </si>
  <si>
    <t>UAN-28 (LIQUID)</t>
  </si>
  <si>
    <t>UAN-32 (LIQUID)</t>
  </si>
  <si>
    <t>Total Gallons per Acre</t>
  </si>
  <si>
    <r>
      <t xml:space="preserve">Farmer Joe plans on using UAN-28 fertilizer for his crop(s). This fertilizer contains </t>
    </r>
    <r>
      <rPr>
        <sz val="20"/>
        <color rgb="FFFF0000"/>
        <rFont val="Calibri (Body)"/>
      </rPr>
      <t>28% Nitrogen</t>
    </r>
    <r>
      <rPr>
        <sz val="20"/>
        <color theme="1"/>
        <rFont val="Calibri"/>
        <family val="2"/>
        <scheme val="minor"/>
      </rPr>
      <t xml:space="preserve"> and comes in </t>
    </r>
    <r>
      <rPr>
        <sz val="20"/>
        <color rgb="FFFF0000"/>
        <rFont val="Calibri (Body)"/>
      </rPr>
      <t>5gl</t>
    </r>
    <r>
      <rPr>
        <sz val="20"/>
        <color theme="1"/>
        <rFont val="Calibri"/>
        <family val="2"/>
        <scheme val="minor"/>
      </rPr>
      <t xml:space="preserve"> buckets. Farmer Joe plans on using </t>
    </r>
    <r>
      <rPr>
        <sz val="20"/>
        <color rgb="FFFF0000"/>
        <rFont val="Calibri (Body)"/>
      </rPr>
      <t>4</t>
    </r>
    <r>
      <rPr>
        <sz val="20"/>
        <color theme="1"/>
        <rFont val="Calibri"/>
        <family val="2"/>
        <scheme val="minor"/>
      </rPr>
      <t xml:space="preserve"> buckets for his entire </t>
    </r>
    <r>
      <rPr>
        <sz val="20"/>
        <color rgb="FFFF0000"/>
        <rFont val="Calibri (Body)"/>
      </rPr>
      <t>13</t>
    </r>
    <r>
      <rPr>
        <sz val="20"/>
        <color theme="1"/>
        <rFont val="Calibri"/>
        <family val="2"/>
        <scheme val="minor"/>
      </rPr>
      <t xml:space="preserve"> acre farm. Total gallons per acre is computed above by using the numbers provided by Farmer Joe.</t>
    </r>
  </si>
  <si>
    <r>
      <t xml:space="preserve">Farmer Joe plans on using UAN-32 fertilizer for his crop(s). This fertilizer contains </t>
    </r>
    <r>
      <rPr>
        <sz val="20"/>
        <color rgb="FFFF0000"/>
        <rFont val="Calibri (Body)"/>
      </rPr>
      <t>32% Nitrogen</t>
    </r>
    <r>
      <rPr>
        <sz val="20"/>
        <color theme="1"/>
        <rFont val="Calibri"/>
        <family val="2"/>
        <scheme val="minor"/>
      </rPr>
      <t xml:space="preserve"> and comes in </t>
    </r>
    <r>
      <rPr>
        <sz val="20"/>
        <color rgb="FFFF0000"/>
        <rFont val="Calibri (Body)"/>
      </rPr>
      <t>5gl</t>
    </r>
    <r>
      <rPr>
        <sz val="20"/>
        <color theme="1"/>
        <rFont val="Calibri"/>
        <family val="2"/>
        <scheme val="minor"/>
      </rPr>
      <t xml:space="preserve"> buckets. Farmer Joe plans on using </t>
    </r>
    <r>
      <rPr>
        <sz val="20"/>
        <color rgb="FFFF0000"/>
        <rFont val="Calibri (Body)"/>
      </rPr>
      <t>7</t>
    </r>
    <r>
      <rPr>
        <sz val="20"/>
        <color theme="1"/>
        <rFont val="Calibri"/>
        <family val="2"/>
        <scheme val="minor"/>
      </rPr>
      <t xml:space="preserve"> buckets for his entire </t>
    </r>
    <r>
      <rPr>
        <sz val="20"/>
        <color rgb="FFFF0000"/>
        <rFont val="Calibri (Body)"/>
      </rPr>
      <t>23</t>
    </r>
    <r>
      <rPr>
        <sz val="20"/>
        <color theme="1"/>
        <rFont val="Calibri"/>
        <family val="2"/>
        <scheme val="minor"/>
      </rPr>
      <t xml:space="preserve"> acre farm. Total gallons per acre is computed above by using the numbers provided by Farmer Joe.</t>
    </r>
  </si>
  <si>
    <t>Chemical Name</t>
  </si>
  <si>
    <t>Form</t>
  </si>
  <si>
    <t>N Percentage</t>
  </si>
  <si>
    <t>Nitrogen LBS per Container</t>
  </si>
  <si>
    <t>TRIPLE-15</t>
  </si>
  <si>
    <t>DRY</t>
  </si>
  <si>
    <t>50LB BAG</t>
  </si>
  <si>
    <t>UREA-20</t>
  </si>
  <si>
    <t>UREA-46</t>
  </si>
  <si>
    <t>LIQUID</t>
  </si>
  <si>
    <t>5GL BUCKET</t>
  </si>
  <si>
    <t>UAN-28</t>
  </si>
  <si>
    <t>1ST FERTILIZER W/NITROGEN (DRY)</t>
  </si>
  <si>
    <t>2ND FERTILIZER W/NITROGEN (DRY)</t>
  </si>
  <si>
    <t>3RD FERTILIZER W/NITROGEN (LIQUID)</t>
  </si>
  <si>
    <t>Nitrogen Percentage (first number listed on bag)</t>
  </si>
  <si>
    <t>Nitrogen Percentage (first number listed on bottle)</t>
  </si>
  <si>
    <t>Pounds per Bag</t>
  </si>
  <si>
    <t>Gallons per Bottle</t>
  </si>
  <si>
    <t>Number of Bags Used</t>
  </si>
  <si>
    <t>Number of Bottles Used</t>
  </si>
  <si>
    <r>
      <t xml:space="preserve">Farmer Joe plans on using a dry NPK fertilizer for his crop(s). This fertilizer is called </t>
    </r>
    <r>
      <rPr>
        <sz val="20"/>
        <color rgb="FFFF0000"/>
        <rFont val="Calibri (Body)"/>
      </rPr>
      <t>6</t>
    </r>
    <r>
      <rPr>
        <sz val="20"/>
        <color theme="1"/>
        <rFont val="Calibri"/>
        <family val="2"/>
        <scheme val="minor"/>
      </rPr>
      <t>-30-30 (</t>
    </r>
    <r>
      <rPr>
        <sz val="20"/>
        <color rgb="FFFF0000"/>
        <rFont val="Calibri (Body)"/>
      </rPr>
      <t>6% Nitrogen</t>
    </r>
    <r>
      <rPr>
        <sz val="20"/>
        <color theme="1"/>
        <rFont val="Calibri"/>
        <family val="2"/>
        <scheme val="minor"/>
      </rPr>
      <t xml:space="preserve">) and comes in </t>
    </r>
    <r>
      <rPr>
        <sz val="20"/>
        <color rgb="FFFF0000"/>
        <rFont val="Calibri (Body)"/>
      </rPr>
      <t>50lb</t>
    </r>
    <r>
      <rPr>
        <sz val="20"/>
        <color theme="1"/>
        <rFont val="Calibri"/>
        <family val="2"/>
        <scheme val="minor"/>
      </rPr>
      <t xml:space="preserve"> bags. Farmer Joe plans on using </t>
    </r>
    <r>
      <rPr>
        <sz val="20"/>
        <color rgb="FFFF0000"/>
        <rFont val="Calibri (Body)"/>
      </rPr>
      <t>8</t>
    </r>
    <r>
      <rPr>
        <sz val="20"/>
        <color theme="1"/>
        <rFont val="Calibri"/>
        <family val="2"/>
        <scheme val="minor"/>
      </rPr>
      <t xml:space="preserve"> bags for his entire </t>
    </r>
    <r>
      <rPr>
        <sz val="20"/>
        <color rgb="FFFF0000"/>
        <rFont val="Calibri (Body)"/>
      </rPr>
      <t>20</t>
    </r>
    <r>
      <rPr>
        <sz val="20"/>
        <color theme="1"/>
        <rFont val="Calibri"/>
        <family val="2"/>
        <scheme val="minor"/>
      </rPr>
      <t xml:space="preserve"> acre farm. Total pounds per acre is computed above by using the numbers provided by Farmer Joe.</t>
    </r>
  </si>
  <si>
    <r>
      <t xml:space="preserve">Farmer Joe plans on using a dry NPK fertilizer for his crop(s). This fertilizer is called </t>
    </r>
    <r>
      <rPr>
        <sz val="20"/>
        <color rgb="FFFF0000"/>
        <rFont val="Calibri (Body)"/>
      </rPr>
      <t>20</t>
    </r>
    <r>
      <rPr>
        <sz val="20"/>
        <color theme="1"/>
        <rFont val="Calibri"/>
        <family val="2"/>
        <scheme val="minor"/>
      </rPr>
      <t>-20-20 (</t>
    </r>
    <r>
      <rPr>
        <sz val="20"/>
        <color rgb="FFFF0000"/>
        <rFont val="Calibri (Body)"/>
      </rPr>
      <t>20% Nitrogen</t>
    </r>
    <r>
      <rPr>
        <sz val="20"/>
        <color theme="1"/>
        <rFont val="Calibri"/>
        <family val="2"/>
        <scheme val="minor"/>
      </rPr>
      <t xml:space="preserve">) and comes in </t>
    </r>
    <r>
      <rPr>
        <sz val="20"/>
        <color rgb="FFFF0000"/>
        <rFont val="Calibri (Body)"/>
      </rPr>
      <t>25lb</t>
    </r>
    <r>
      <rPr>
        <sz val="20"/>
        <color theme="1"/>
        <rFont val="Calibri"/>
        <family val="2"/>
        <scheme val="minor"/>
      </rPr>
      <t xml:space="preserve"> bags. Farmer Joe plans on using </t>
    </r>
    <r>
      <rPr>
        <sz val="20"/>
        <color rgb="FFFF0000"/>
        <rFont val="Calibri (Body)"/>
      </rPr>
      <t>50</t>
    </r>
    <r>
      <rPr>
        <sz val="20"/>
        <color theme="1"/>
        <rFont val="Calibri"/>
        <family val="2"/>
        <scheme val="minor"/>
      </rPr>
      <t xml:space="preserve"> bags for his entire </t>
    </r>
    <r>
      <rPr>
        <sz val="20"/>
        <color rgb="FFFF0000"/>
        <rFont val="Calibri (Body)"/>
      </rPr>
      <t>10</t>
    </r>
    <r>
      <rPr>
        <sz val="20"/>
        <color theme="1"/>
        <rFont val="Calibri"/>
        <family val="2"/>
        <scheme val="minor"/>
      </rPr>
      <t xml:space="preserve"> acre farm. Total pounds per acre is computed above by using the numbers provided by Farmer Joe.</t>
    </r>
  </si>
  <si>
    <r>
      <t xml:space="preserve">Farmer Joe plans on using a liquid NPK fertilizer for his crop(s). This fertilizer is called </t>
    </r>
    <r>
      <rPr>
        <sz val="20"/>
        <color rgb="FFFF0000"/>
        <rFont val="Calibri (Body)"/>
      </rPr>
      <t>45</t>
    </r>
    <r>
      <rPr>
        <sz val="20"/>
        <color theme="1"/>
        <rFont val="Calibri"/>
        <family val="2"/>
        <scheme val="minor"/>
      </rPr>
      <t>-20-35 (</t>
    </r>
    <r>
      <rPr>
        <sz val="20"/>
        <color rgb="FFFF0000"/>
        <rFont val="Calibri (Body)"/>
      </rPr>
      <t>45% Nitrogen</t>
    </r>
    <r>
      <rPr>
        <sz val="20"/>
        <color theme="1"/>
        <rFont val="Calibri"/>
        <family val="2"/>
        <scheme val="minor"/>
      </rPr>
      <t xml:space="preserve">) and comes in </t>
    </r>
    <r>
      <rPr>
        <sz val="20"/>
        <color rgb="FFFF0000"/>
        <rFont val="Calibri (Body)"/>
      </rPr>
      <t>2.5gl</t>
    </r>
    <r>
      <rPr>
        <sz val="20"/>
        <color theme="1"/>
        <rFont val="Calibri"/>
        <family val="2"/>
        <scheme val="minor"/>
      </rPr>
      <t xml:space="preserve"> bottles. Farmer Joe plans on using </t>
    </r>
    <r>
      <rPr>
        <sz val="20"/>
        <color rgb="FFFF0000"/>
        <rFont val="Calibri (Body)"/>
      </rPr>
      <t>10</t>
    </r>
    <r>
      <rPr>
        <sz val="20"/>
        <color theme="1"/>
        <rFont val="Calibri"/>
        <family val="2"/>
        <scheme val="minor"/>
      </rPr>
      <t xml:space="preserve"> bottles for his entire </t>
    </r>
    <r>
      <rPr>
        <sz val="20"/>
        <color rgb="FFFF0000"/>
        <rFont val="Calibri (Body)"/>
      </rPr>
      <t>25</t>
    </r>
    <r>
      <rPr>
        <sz val="20"/>
        <color theme="1"/>
        <rFont val="Calibri"/>
        <family val="2"/>
        <scheme val="minor"/>
      </rPr>
      <t xml:space="preserve"> acre farm. Total gallons per acre is computed above by using the numbers provided by Farmer Joe.</t>
    </r>
  </si>
  <si>
    <r>
      <rPr>
        <sz val="20"/>
        <color rgb="FFFF0000"/>
        <rFont val="Calibri (Body)"/>
      </rPr>
      <t>6</t>
    </r>
    <r>
      <rPr>
        <sz val="20"/>
        <color theme="1"/>
        <rFont val="Calibri"/>
        <family val="2"/>
        <scheme val="minor"/>
      </rPr>
      <t>-30-30</t>
    </r>
  </si>
  <si>
    <r>
      <rPr>
        <sz val="20"/>
        <color rgb="FFFF0000"/>
        <rFont val="Calibri (Body)"/>
      </rPr>
      <t>20</t>
    </r>
    <r>
      <rPr>
        <sz val="20"/>
        <color theme="1"/>
        <rFont val="Calibri"/>
        <family val="2"/>
        <scheme val="minor"/>
      </rPr>
      <t>-20-20</t>
    </r>
  </si>
  <si>
    <r>
      <rPr>
        <sz val="20"/>
        <color rgb="FFFF0000"/>
        <rFont val="Calibri (Body)"/>
      </rPr>
      <t>45</t>
    </r>
    <r>
      <rPr>
        <sz val="20"/>
        <color theme="1"/>
        <rFont val="Calibri"/>
        <family val="2"/>
        <scheme val="minor"/>
      </rPr>
      <t>-20-35</t>
    </r>
  </si>
  <si>
    <r>
      <rPr>
        <sz val="20"/>
        <color theme="1"/>
        <rFont val="Calibri (Body)"/>
      </rPr>
      <t>N</t>
    </r>
    <r>
      <rPr>
        <sz val="20"/>
        <color theme="1"/>
        <rFont val="Calibri"/>
        <family val="2"/>
        <scheme val="minor"/>
      </rPr>
      <t>-P-K</t>
    </r>
  </si>
  <si>
    <r>
      <rPr>
        <sz val="20"/>
        <color theme="1"/>
        <rFont val="Calibri (Body)"/>
      </rPr>
      <t>Nitrogen</t>
    </r>
    <r>
      <rPr>
        <sz val="20"/>
        <color theme="1"/>
        <rFont val="Calibri"/>
        <family val="2"/>
        <scheme val="minor"/>
      </rPr>
      <t>-Phosphate-Potassium</t>
    </r>
  </si>
  <si>
    <t>1ST FOLIAR W/NITROGEN (DRY)</t>
  </si>
  <si>
    <t>2ND FOLIAR W/NITROGEN (DRY)</t>
  </si>
  <si>
    <t>3RD FOLIAR W/NITROGEN (LIQUID)</t>
  </si>
  <si>
    <t xml:space="preserve">Farmer Joe plans on using a dry Foliar fertilizer for his crop(s). </t>
  </si>
  <si>
    <r>
      <t xml:space="preserve">Farmer Joe plans on using a dry Foliar fertilizer for his crop(s). This Foliar fertilizer is called Nutac Super-N </t>
    </r>
    <r>
      <rPr>
        <sz val="20"/>
        <color rgb="FFFF0000"/>
        <rFont val="Calibri (Body)"/>
      </rPr>
      <t>16</t>
    </r>
    <r>
      <rPr>
        <sz val="20"/>
        <color theme="1"/>
        <rFont val="Calibri"/>
        <family val="2"/>
        <scheme val="minor"/>
      </rPr>
      <t>-12-6 (</t>
    </r>
    <r>
      <rPr>
        <sz val="20"/>
        <color rgb="FFFF0000"/>
        <rFont val="Calibri (Body)"/>
      </rPr>
      <t>16%</t>
    </r>
    <r>
      <rPr>
        <sz val="20"/>
        <color rgb="FFFF0000"/>
        <rFont val="Calibri"/>
        <family val="2"/>
        <scheme val="minor"/>
      </rPr>
      <t xml:space="preserve"> Nitrogen</t>
    </r>
    <r>
      <rPr>
        <sz val="20"/>
        <color theme="1"/>
        <rFont val="Calibri"/>
        <family val="2"/>
        <scheme val="minor"/>
      </rPr>
      <t xml:space="preserve">) and comes in </t>
    </r>
    <r>
      <rPr>
        <sz val="20"/>
        <color rgb="FFFF0000"/>
        <rFont val="Calibri (Body)"/>
      </rPr>
      <t>5lb</t>
    </r>
    <r>
      <rPr>
        <sz val="20"/>
        <color theme="1"/>
        <rFont val="Calibri"/>
        <family val="2"/>
        <scheme val="minor"/>
      </rPr>
      <t xml:space="preserve"> bags. Farmer Joe plans on using </t>
    </r>
    <r>
      <rPr>
        <sz val="20"/>
        <color rgb="FFFF0000"/>
        <rFont val="Calibri (Body)"/>
      </rPr>
      <t>10</t>
    </r>
    <r>
      <rPr>
        <sz val="20"/>
        <color theme="1"/>
        <rFont val="Calibri"/>
        <family val="2"/>
        <scheme val="minor"/>
      </rPr>
      <t xml:space="preserve"> bags fot his entire </t>
    </r>
    <r>
      <rPr>
        <sz val="20"/>
        <color rgb="FFFF0000"/>
        <rFont val="Calibri (Body)"/>
      </rPr>
      <t>60</t>
    </r>
    <r>
      <rPr>
        <sz val="20"/>
        <color theme="1"/>
        <rFont val="Calibri"/>
        <family val="2"/>
        <scheme val="minor"/>
      </rPr>
      <t xml:space="preserve"> acre farm. Total pounds per acre is computed above by using the numbers provided by Farmer Joe.</t>
    </r>
  </si>
  <si>
    <r>
      <t xml:space="preserve">Farmer Joe plans on using a liquid Foliar fertilizer for his crop(s). This Foliar fetilizer is called Organic Fish &amp; Seaweed </t>
    </r>
    <r>
      <rPr>
        <sz val="20"/>
        <color rgb="FFFF0000"/>
        <rFont val="Calibri (Body)"/>
      </rPr>
      <t>2</t>
    </r>
    <r>
      <rPr>
        <sz val="20"/>
        <color theme="1"/>
        <rFont val="Calibri"/>
        <family val="2"/>
        <scheme val="minor"/>
      </rPr>
      <t>-3-1 (</t>
    </r>
    <r>
      <rPr>
        <sz val="20"/>
        <color rgb="FFFF0000"/>
        <rFont val="Calibri (Body)"/>
      </rPr>
      <t>2% Nitrogen</t>
    </r>
    <r>
      <rPr>
        <sz val="20"/>
        <color theme="1"/>
        <rFont val="Calibri"/>
        <family val="2"/>
        <scheme val="minor"/>
      </rPr>
      <t xml:space="preserve">) and comes in </t>
    </r>
    <r>
      <rPr>
        <sz val="20"/>
        <color rgb="FFFF0000"/>
        <rFont val="Calibri (Body)"/>
      </rPr>
      <t>1gl</t>
    </r>
    <r>
      <rPr>
        <sz val="20"/>
        <color theme="1"/>
        <rFont val="Calibri"/>
        <family val="2"/>
        <scheme val="minor"/>
      </rPr>
      <t xml:space="preserve"> bottles. Farmer Joe plans on using </t>
    </r>
    <r>
      <rPr>
        <sz val="20"/>
        <color rgb="FFFF0000"/>
        <rFont val="Calibri (Body)"/>
      </rPr>
      <t>4</t>
    </r>
    <r>
      <rPr>
        <sz val="20"/>
        <color theme="1"/>
        <rFont val="Calibri"/>
        <family val="2"/>
        <scheme val="minor"/>
      </rPr>
      <t xml:space="preserve"> bottles for his entire </t>
    </r>
    <r>
      <rPr>
        <sz val="20"/>
        <color rgb="FFFF0000"/>
        <rFont val="Calibri (Body)"/>
      </rPr>
      <t>45</t>
    </r>
    <r>
      <rPr>
        <sz val="20"/>
        <color theme="1"/>
        <rFont val="Calibri"/>
        <family val="2"/>
        <scheme val="minor"/>
      </rPr>
      <t xml:space="preserve"> acre farm. Total gallons per acre is computed above by using the numbers provided by Farmer Joe.</t>
    </r>
  </si>
  <si>
    <r>
      <t xml:space="preserve">Nutac Balance </t>
    </r>
    <r>
      <rPr>
        <sz val="20"/>
        <color rgb="FFFF0000"/>
        <rFont val="Calibri (Body)"/>
      </rPr>
      <t>15</t>
    </r>
    <r>
      <rPr>
        <sz val="20"/>
        <color rgb="FF000000"/>
        <rFont val="Calibri"/>
        <family val="2"/>
        <scheme val="minor"/>
      </rPr>
      <t>-15-15</t>
    </r>
  </si>
  <si>
    <r>
      <t xml:space="preserve">Nutac Super-N </t>
    </r>
    <r>
      <rPr>
        <sz val="20"/>
        <color rgb="FFFF0000"/>
        <rFont val="Calibri (Body)"/>
      </rPr>
      <t>16</t>
    </r>
    <r>
      <rPr>
        <sz val="20"/>
        <color theme="1"/>
        <rFont val="Calibri"/>
        <family val="2"/>
        <scheme val="minor"/>
      </rPr>
      <t>-12-6</t>
    </r>
  </si>
  <si>
    <r>
      <t xml:space="preserve">Organic Fish &amp; Seaweed </t>
    </r>
    <r>
      <rPr>
        <sz val="20"/>
        <color rgb="FFFF0000"/>
        <rFont val="Calibri (Body)"/>
      </rPr>
      <t>2</t>
    </r>
    <r>
      <rPr>
        <sz val="20"/>
        <color theme="1"/>
        <rFont val="Calibri"/>
        <family val="2"/>
        <scheme val="minor"/>
      </rPr>
      <t>-3-1</t>
    </r>
  </si>
  <si>
    <t>N-P-K</t>
  </si>
  <si>
    <t>Nitrogen-Phosphate-Potassium</t>
  </si>
  <si>
    <t>1ST MANURE/COMPOST W/NITROGEN</t>
  </si>
  <si>
    <t>Nitrogen Percentage (provided by vendor)</t>
  </si>
  <si>
    <t>Pounds  per load</t>
  </si>
  <si>
    <t>Number of loads used</t>
  </si>
  <si>
    <r>
      <t xml:space="preserve">Farmer Joe plans on using a compost, which contains Nitrogen, for his crop(s). This compost comes from a local vendor and Farmer Joe was informed that it contains, on average, </t>
    </r>
    <r>
      <rPr>
        <sz val="20"/>
        <color rgb="FFFF0000"/>
        <rFont val="Calibri (Body)"/>
      </rPr>
      <t xml:space="preserve">4% Nitrogen </t>
    </r>
    <r>
      <rPr>
        <sz val="20"/>
        <color theme="1"/>
        <rFont val="Calibri (Body)"/>
      </rPr>
      <t>and is sold by the ton (</t>
    </r>
    <r>
      <rPr>
        <sz val="20"/>
        <color rgb="FFFF0000"/>
        <rFont val="Calibri (Body)"/>
      </rPr>
      <t>2,000 pounds</t>
    </r>
    <r>
      <rPr>
        <sz val="20"/>
        <color theme="1"/>
        <rFont val="Calibri (Body)"/>
      </rPr>
      <t xml:space="preserve">). Farmer Joe plans on using </t>
    </r>
    <r>
      <rPr>
        <sz val="20"/>
        <color rgb="FFFF0000"/>
        <rFont val="Calibri (Body)"/>
      </rPr>
      <t>8</t>
    </r>
    <r>
      <rPr>
        <sz val="20"/>
        <color theme="1"/>
        <rFont val="Calibri (Body)"/>
      </rPr>
      <t xml:space="preserve"> loads for his entire </t>
    </r>
    <r>
      <rPr>
        <sz val="20"/>
        <color rgb="FFFF0000"/>
        <rFont val="Calibri (Body)"/>
      </rPr>
      <t>50</t>
    </r>
    <r>
      <rPr>
        <sz val="20"/>
        <color theme="1"/>
        <rFont val="Calibri (Body)"/>
      </rPr>
      <t xml:space="preserve"> acre farm. Total pounds per acre is computed above by using the numbers provided by Farmer Joe.</t>
    </r>
  </si>
  <si>
    <r>
      <t xml:space="preserve">Farmer Joe plans on using manure, which contains Nitrogen, for his crop(s). This manure comes from a local vendor and Farmer Joe was informed that it contains, on average, </t>
    </r>
    <r>
      <rPr>
        <sz val="20"/>
        <color rgb="FFFF0000"/>
        <rFont val="Calibri (Body)"/>
      </rPr>
      <t>8% Nitrogen</t>
    </r>
    <r>
      <rPr>
        <sz val="20"/>
        <color theme="1"/>
        <rFont val="Calibri"/>
        <family val="2"/>
        <scheme val="minor"/>
      </rPr>
      <t xml:space="preserve"> and is sold by the ton (</t>
    </r>
    <r>
      <rPr>
        <sz val="20"/>
        <color rgb="FFFF0000"/>
        <rFont val="Calibri (Body)"/>
      </rPr>
      <t>2,000 pounds</t>
    </r>
    <r>
      <rPr>
        <sz val="20"/>
        <color theme="1"/>
        <rFont val="Calibri"/>
        <family val="2"/>
        <scheme val="minor"/>
      </rPr>
      <t xml:space="preserve">). Farmer Joe plans on using </t>
    </r>
    <r>
      <rPr>
        <sz val="20"/>
        <color rgb="FFFF0000"/>
        <rFont val="Calibri (Body)"/>
      </rPr>
      <t>4</t>
    </r>
    <r>
      <rPr>
        <sz val="20"/>
        <color theme="1"/>
        <rFont val="Calibri"/>
        <family val="2"/>
        <scheme val="minor"/>
      </rPr>
      <t xml:space="preserve"> loads for his entire </t>
    </r>
    <r>
      <rPr>
        <sz val="20"/>
        <color rgb="FFFF0000"/>
        <rFont val="Calibri (Body)"/>
      </rPr>
      <t>60</t>
    </r>
    <r>
      <rPr>
        <sz val="20"/>
        <color theme="1"/>
        <rFont val="Calibri"/>
        <family val="2"/>
        <scheme val="minor"/>
      </rPr>
      <t xml:space="preserve"> acre farm. Total pounds per acre is computed above by using the numbers provided by Farmer Joe.</t>
    </r>
  </si>
  <si>
    <t>Compost locally sourced</t>
  </si>
  <si>
    <t>Manure locally sourced</t>
  </si>
  <si>
    <t>4% Nitrogen</t>
  </si>
  <si>
    <t>8% Nitrogen</t>
  </si>
  <si>
    <t>Nitrogen count provided by vendor</t>
  </si>
  <si>
    <t>Fertilizer Name</t>
  </si>
  <si>
    <t>Nitrogen %</t>
  </si>
  <si>
    <t>Ammonium Sulfate</t>
  </si>
  <si>
    <t>http://www.convertunits.com/molarmass/</t>
  </si>
  <si>
    <t>Urea</t>
  </si>
  <si>
    <t>21-7-7</t>
  </si>
  <si>
    <t>Based off first number</t>
  </si>
  <si>
    <t>Page 27 of document below</t>
  </si>
  <si>
    <t>Diammonium Phosphate</t>
  </si>
  <si>
    <t>http://www.fertilizer.org/imis20/images/Library_Downloads/2016_ifa_reetz.pdf?WebsiteKey=411e9724-4bda-422f-abfc-8152ed74f306&amp;=404%3bhttp%3a%2f%2fwww.fertilizer.org%3a80%2fen%2fimages%2fLibrary_Downloads%2f2016_ifa_reetz.pdf</t>
  </si>
  <si>
    <t>Ammonium Nitrate</t>
  </si>
  <si>
    <t>Monoammonium Phosphate</t>
  </si>
  <si>
    <t>18-9-18</t>
  </si>
  <si>
    <t>Page 27 of document above</t>
  </si>
  <si>
    <t>20-20-20</t>
  </si>
  <si>
    <t>21-5-20</t>
  </si>
  <si>
    <t>20-10-20</t>
  </si>
  <si>
    <t>17-5-17</t>
  </si>
  <si>
    <t>20-0-20</t>
  </si>
  <si>
    <t>15-0-20</t>
  </si>
  <si>
    <t>15-5-15</t>
  </si>
  <si>
    <t>15-0-14</t>
  </si>
  <si>
    <t>15-0-15</t>
  </si>
  <si>
    <t>Calcium Nitrate</t>
  </si>
  <si>
    <t>Potassium Nitrate</t>
  </si>
  <si>
    <t>Sodium Nitrate</t>
  </si>
  <si>
    <t>TRIPLE-16 (DRY)</t>
  </si>
  <si>
    <t>TRIPLE-20 (DRY)</t>
  </si>
  <si>
    <t>TRIPLE-21 (DRY)</t>
  </si>
  <si>
    <t>46-0-0 (DRY)</t>
  </si>
  <si>
    <t>6-24-24 (DRY)</t>
  </si>
  <si>
    <t>TRIPLE-8 (LIQUID)</t>
  </si>
  <si>
    <t>Gallons per Container</t>
  </si>
  <si>
    <t>10-34-0 (LIQUID)</t>
  </si>
  <si>
    <t>7-21-0 (LIQUID)</t>
  </si>
  <si>
    <t>4-6-10 (LIQUID)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</si>
</sst>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0.0%"/>
    <numFmt numFmtId="165" formatCode="0.0"/>
  </numFmts>
  <fonts count="35">
    <font>
      <sz val="12"/>
      <color theme="1"/>
      <name val="Calibri"/>
      <family val="2"/>
      <scheme val="minor"/>
    </font>
    <font>
      <sz val="12"/>
      <color theme="1"/>
      <name val="Calibri"/>
      <family val="2"/>
      <scheme val="minor"/>
    </font>
    <font>
      <sz val="12"/>
      <color theme="1"/>
      <name val="Calibri"/>
      <family val="2"/>
      <scheme val="minor"/>
    </font>
    <font>
      <sz val="20"/>
      <color theme="1"/>
      <name val="Calibri"/>
      <family val="2"/>
      <scheme val="minor"/>
    </font>
    <font>
      <sz val="20"/>
      <color rgb="FFFF0000"/>
      <name val="Calibri (Body)"/>
    </font>
    <font>
      <sz val="20"/>
      <color theme="1"/>
      <name val="Calibri (Body)"/>
    </font>
    <font>
      <sz val="20"/>
      <color rgb="FFFF0000"/>
      <name val="Calibri"/>
      <family val="2"/>
      <scheme val="minor"/>
    </font>
    <font>
      <sz val="20"/>
      <color theme="0"/>
      <name val="Calibri"/>
      <family val="2"/>
      <scheme val="minor"/>
    </font>
    <font>
      <u/>
      <sz val="12"/>
      <color theme="10"/>
      <name val="Calibri"/>
      <family val="2"/>
      <scheme val="minor"/>
    </font>
    <font>
      <u/>
      <sz val="20"/>
      <color theme="10"/>
      <name val="Calibri"/>
      <family val="2"/>
      <scheme val="minor"/>
    </font>
    <font>
      <u/>
      <sz val="12"/>
      <color theme="11"/>
      <name val="Calibri"/>
      <family val="2"/>
      <scheme val="minor"/>
    </font>
    <font>
      <sz val="20"/>
      <color rgb="FFFFFFFF"/>
      <name val="Calibri"/>
      <family val="2"/>
      <scheme val="minor"/>
    </font>
    <font>
      <sz val="20"/>
      <color rgb="FF000000"/>
      <name val="Calibri"/>
      <family val="2"/>
      <scheme val="minor"/>
    </font>
    <font>
      <b/>
      <sz val="12"/>
      <color theme="0"/>
      <name val="Calibri"/>
      <family val="2"/>
      <scheme val="minor"/>
    </font>
    <font>
      <b/>
      <sz val="12"/>
      <color rgb="FFFFC000"/>
      <name val="Calibri"/>
      <family val="2"/>
      <scheme val="minor"/>
    </font>
    <font>
      <b/>
      <sz val="12"/>
      <color theme="1"/>
      <name val="Calibri"/>
      <family val="2"/>
      <scheme val="minor"/>
    </font>
    <font>
      <b/>
      <sz val="26"/>
      <color theme="1"/>
      <name val="Calibri"/>
      <family val="2"/>
      <scheme val="minor"/>
    </font>
    <font>
      <b/>
      <sz val="12"/>
      <color rgb="FF00B0F0"/>
      <name val="Calibri (Body)_x0000_"/>
    </font>
    <font>
      <b/>
      <sz val="12"/>
      <color theme="0" tint="-0.499984740745262"/>
      <name val="Calibri (Body)_x0000_"/>
    </font>
    <font>
      <b/>
      <sz val="12"/>
      <color rgb="FF92D050"/>
      <name val="Calibri (Body)_x0000_"/>
    </font>
    <font>
      <b/>
      <sz val="12"/>
      <name val="Calibri (Body)_x0000_"/>
    </font>
    <font>
      <b/>
      <sz val="16"/>
      <color theme="0"/>
      <name val="Calibri"/>
      <family val="2"/>
      <scheme val="minor"/>
    </font>
    <font>
      <b/>
      <sz val="14"/>
      <color theme="1"/>
      <name val="Calibri"/>
      <family val="2"/>
      <scheme val="minor"/>
    </font>
    <font>
      <b/>
      <sz val="16"/>
      <color theme="1"/>
      <name val="Calibri"/>
      <family val="2"/>
      <scheme val="minor"/>
    </font>
    <font>
      <b/>
      <sz val="18"/>
      <color theme="1"/>
      <name val="Calibri"/>
      <family val="2"/>
      <scheme val="minor"/>
    </font>
    <font>
      <b/>
      <sz val="14"/>
      <color theme="0"/>
      <name val="Calibri"/>
      <family val="2"/>
      <scheme val="minor"/>
    </font>
    <font>
      <b/>
      <sz val="12"/>
      <color rgb="FFD492FF"/>
      <name val="Calibri (Body)_x0000_"/>
    </font>
    <font>
      <b/>
      <sz val="12"/>
      <color theme="1"/>
      <name val="Calibri (Body)_x0000_"/>
    </font>
    <font>
      <b/>
      <sz val="16"/>
      <color rgb="FF00B0F0"/>
      <name val="Calibri (Body)_x0000_"/>
    </font>
    <font>
      <b/>
      <sz val="16"/>
      <color theme="1"/>
      <name val="Calibri (Body)_x0000_"/>
    </font>
    <font>
      <b/>
      <sz val="16"/>
      <color theme="0" tint="-0.499984740745262"/>
      <name val="Calibri (Body)_x0000_"/>
    </font>
    <font>
      <b/>
      <sz val="16"/>
      <color rgb="FF92D050"/>
      <name val="Calibri (Body)_x0000_"/>
    </font>
    <font>
      <b/>
      <sz val="16"/>
      <name val="Calibri (Body)_x0000_"/>
    </font>
    <font>
      <b/>
      <sz val="16"/>
      <color rgb="FFD492FF"/>
      <name val="Calibri (Body)_x0000_"/>
    </font>
    <font>
      <b/>
      <sz val="16"/>
      <name val="Calibri"/>
      <family val="2"/>
      <scheme val="minor"/>
    </font>
  </fonts>
  <fills count="14">
    <fill>
      <patternFill patternType="none"/>
    </fill>
    <fill>
      <patternFill patternType="gray125"/>
    </fill>
    <fill>
      <patternFill patternType="solid">
        <fgColor rgb="FFFFC000"/>
        <bgColor indexed="64"/>
      </patternFill>
    </fill>
    <fill>
      <patternFill patternType="solid">
        <fgColor theme="1"/>
        <bgColor indexed="64"/>
      </patternFill>
    </fill>
    <fill>
      <patternFill patternType="solid">
        <fgColor rgb="FFFFFF00"/>
        <bgColor indexed="64"/>
      </patternFill>
    </fill>
    <fill>
      <patternFill patternType="solid">
        <fgColor rgb="FF000000"/>
        <bgColor rgb="FF000000"/>
      </patternFill>
    </fill>
    <fill>
      <patternFill patternType="solid">
        <fgColor rgb="FFFFC000"/>
        <bgColor rgb="FF000000"/>
      </patternFill>
    </fill>
    <fill>
      <patternFill patternType="solid">
        <fgColor rgb="FF92D050"/>
        <bgColor indexed="64"/>
      </patternFill>
    </fill>
    <fill>
      <patternFill patternType="solid">
        <fgColor theme="2" tint="-0.249977111117893"/>
        <bgColor indexed="64"/>
      </patternFill>
    </fill>
    <fill>
      <patternFill patternType="solid">
        <fgColor rgb="FF00B0F0"/>
        <bgColor indexed="64"/>
      </patternFill>
    </fill>
    <fill>
      <patternFill patternType="solid">
        <fgColor theme="0" tint="-0.499984740745262"/>
        <bgColor indexed="64"/>
      </patternFill>
    </fill>
    <fill>
      <patternFill patternType="solid">
        <fgColor theme="7" tint="-0.499984740745262"/>
        <bgColor indexed="64"/>
      </patternFill>
    </fill>
    <fill>
      <patternFill patternType="solid">
        <fgColor theme="9" tint="-0.499984740745262"/>
        <bgColor indexed="64"/>
      </patternFill>
    </fill>
    <fill>
      <patternFill patternType="solid">
        <fgColor rgb="FFD492FF"/>
        <bgColor indexed="64"/>
      </patternFill>
    </fill>
  </fills>
  <borders count="40">
    <border>
      <left/>
      <right/>
      <top/>
      <bottom/>
      <diagonal/>
    </border>
    <border>
      <left style="thin">
        <color auto="1"/>
      </left>
      <right style="thin">
        <color auto="1"/>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top/>
      <bottom/>
      <diagonal/>
    </border>
    <border>
      <left/>
      <right style="medium">
        <color auto="1"/>
      </right>
      <top style="thin">
        <color auto="1"/>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auto="1"/>
      </left>
      <right style="thin">
        <color auto="1"/>
      </right>
      <top style="thin">
        <color auto="1"/>
      </top>
      <bottom style="thin">
        <color auto="1"/>
      </bottom>
      <diagonal/>
    </border>
    <border>
      <left/>
      <right style="medium">
        <color rgb="FF000000"/>
      </right>
      <top style="medium">
        <color auto="1"/>
      </top>
      <bottom style="thin">
        <color auto="1"/>
      </bottom>
      <diagonal/>
    </border>
    <border>
      <left/>
      <right style="thin">
        <color rgb="FF000000"/>
      </right>
      <top style="thin">
        <color auto="1"/>
      </top>
      <bottom style="thin">
        <color auto="1"/>
      </bottom>
      <diagonal/>
    </border>
    <border>
      <left/>
      <right style="medium">
        <color auto="1"/>
      </right>
      <top/>
      <bottom style="thin">
        <color auto="1"/>
      </bottom>
      <diagonal/>
    </border>
    <border>
      <left/>
      <right style="medium">
        <color rgb="FF000000"/>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double">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thin">
        <color theme="0"/>
      </left>
      <right style="medium">
        <color auto="1"/>
      </right>
      <top/>
      <bottom style="medium">
        <color auto="1"/>
      </bottom>
      <diagonal/>
    </border>
    <border>
      <left style="medium">
        <color indexed="64"/>
      </left>
      <right style="medium">
        <color indexed="64"/>
      </right>
      <top style="medium">
        <color indexed="64"/>
      </top>
      <bottom style="medium">
        <color indexed="64"/>
      </bottom>
      <diagonal/>
    </border>
    <border>
      <left/>
      <right style="thin">
        <color theme="0"/>
      </right>
      <top/>
      <bottom/>
      <diagonal/>
    </border>
    <border>
      <left style="thin">
        <color theme="0"/>
      </left>
      <right style="thin">
        <color theme="0"/>
      </right>
      <top/>
      <bottom/>
      <diagonal/>
    </border>
    <border>
      <left/>
      <right style="thin">
        <color theme="1"/>
      </right>
      <top/>
      <bottom/>
      <diagonal/>
    </border>
    <border>
      <left/>
      <right style="medium">
        <color auto="1"/>
      </right>
      <top style="thin">
        <color auto="1"/>
      </top>
      <bottom style="thin">
        <color auto="1"/>
      </bottom>
      <diagonal/>
    </border>
  </borders>
  <cellStyleXfs count="26">
    <xf numFmtId="0" fontId="0" fillId="0" borderId="0"/>
    <xf numFmtId="9" fontId="2" fillId="0" borderId="0" applyFont="0" applyFill="0" applyBorder="0" applyAlignment="0" applyProtection="0"/>
    <xf numFmtId="0" fontId="8" fillId="0" borderId="0" applyNumberFormat="0" applyFill="0" applyBorder="0" applyAlignment="0" applyProtection="0"/>
    <xf numFmtId="43" fontId="1" fillId="0" borderId="0" applyFon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cellStyleXfs>
  <cellXfs count="228">
    <xf numFmtId="0" fontId="0" fillId="0" borderId="0" xfId="0"/>
    <xf numFmtId="0" fontId="3" fillId="0" borderId="0" xfId="0" applyFont="1"/>
    <xf numFmtId="0" fontId="3" fillId="0" borderId="0" xfId="0" applyFont="1" applyAlignment="1">
      <alignment vertical="center" wrapText="1"/>
    </xf>
    <xf numFmtId="0" fontId="3" fillId="0" borderId="4" xfId="0" applyFont="1" applyBorder="1" applyAlignment="1">
      <alignment vertical="center" wrapText="1"/>
    </xf>
    <xf numFmtId="0" fontId="3" fillId="0" borderId="13" xfId="0" applyFont="1" applyBorder="1"/>
    <xf numFmtId="0" fontId="3" fillId="0" borderId="14" xfId="0" applyFont="1" applyBorder="1" applyAlignment="1">
      <alignment vertical="center" wrapText="1"/>
    </xf>
    <xf numFmtId="0" fontId="3" fillId="0" borderId="15" xfId="0" applyFont="1" applyBorder="1"/>
    <xf numFmtId="0" fontId="3" fillId="0" borderId="16" xfId="0" applyFont="1" applyBorder="1"/>
    <xf numFmtId="0" fontId="3" fillId="0" borderId="18" xfId="0" applyFont="1" applyBorder="1"/>
    <xf numFmtId="0" fontId="7" fillId="3" borderId="0" xfId="0" applyFont="1" applyFill="1" applyAlignment="1">
      <alignment horizontal="center"/>
    </xf>
    <xf numFmtId="0" fontId="3" fillId="0" borderId="0" xfId="0" applyFont="1" applyAlignment="1">
      <alignment horizontal="left"/>
    </xf>
    <xf numFmtId="0" fontId="3" fillId="0" borderId="19" xfId="0" applyFont="1" applyBorder="1" applyAlignment="1">
      <alignment horizontal="center"/>
    </xf>
    <xf numFmtId="164" fontId="3" fillId="0" borderId="19" xfId="1" applyNumberFormat="1" applyFont="1" applyBorder="1" applyAlignment="1">
      <alignment horizontal="center"/>
    </xf>
    <xf numFmtId="0" fontId="9" fillId="0" borderId="0" xfId="2" applyFont="1" applyAlignment="1">
      <alignment horizontal="left"/>
    </xf>
    <xf numFmtId="9" fontId="3" fillId="0" borderId="19" xfId="1" applyFont="1" applyBorder="1" applyAlignment="1">
      <alignment horizontal="center"/>
    </xf>
    <xf numFmtId="0" fontId="3" fillId="0" borderId="0" xfId="0" applyFont="1" applyAlignment="1">
      <alignment horizontal="center"/>
    </xf>
    <xf numFmtId="0" fontId="3" fillId="4" borderId="0" xfId="0" applyFont="1" applyFill="1"/>
    <xf numFmtId="9" fontId="6" fillId="0" borderId="9" xfId="1" applyFont="1" applyFill="1" applyBorder="1" applyAlignment="1" applyProtection="1">
      <alignment horizontal="center"/>
      <protection locked="0"/>
    </xf>
    <xf numFmtId="0" fontId="6" fillId="0" borderId="9" xfId="0" applyFont="1" applyBorder="1" applyAlignment="1" applyProtection="1">
      <alignment horizontal="center"/>
      <protection locked="0"/>
    </xf>
    <xf numFmtId="0" fontId="6" fillId="0" borderId="10" xfId="0" applyFont="1" applyBorder="1" applyAlignment="1" applyProtection="1">
      <alignment horizontal="center"/>
      <protection locked="0"/>
    </xf>
    <xf numFmtId="0" fontId="6" fillId="0" borderId="9" xfId="3" applyNumberFormat="1" applyFont="1" applyFill="1" applyBorder="1" applyAlignment="1" applyProtection="1">
      <alignment horizontal="center"/>
      <protection locked="0"/>
    </xf>
    <xf numFmtId="49" fontId="3" fillId="0" borderId="0" xfId="0" applyNumberFormat="1" applyFont="1"/>
    <xf numFmtId="165" fontId="3" fillId="2" borderId="12" xfId="0" applyNumberFormat="1" applyFont="1" applyFill="1" applyBorder="1" applyAlignment="1">
      <alignment horizontal="center"/>
    </xf>
    <xf numFmtId="9" fontId="6" fillId="0" borderId="22" xfId="0" applyNumberFormat="1" applyFont="1" applyBorder="1" applyAlignment="1" applyProtection="1">
      <alignment horizontal="center"/>
      <protection locked="0"/>
    </xf>
    <xf numFmtId="0" fontId="6" fillId="0" borderId="22" xfId="0" applyFont="1" applyBorder="1" applyAlignment="1" applyProtection="1">
      <alignment horizontal="center"/>
      <protection locked="0"/>
    </xf>
    <xf numFmtId="0" fontId="6" fillId="0" borderId="18" xfId="0" applyFont="1" applyBorder="1" applyAlignment="1" applyProtection="1">
      <alignment horizontal="center"/>
      <protection locked="0"/>
    </xf>
    <xf numFmtId="165" fontId="12" fillId="6" borderId="22" xfId="0" applyNumberFormat="1" applyFont="1" applyFill="1" applyBorder="1" applyAlignment="1">
      <alignment horizontal="center"/>
    </xf>
    <xf numFmtId="0" fontId="12" fillId="0" borderId="0" xfId="0" applyFont="1"/>
    <xf numFmtId="0" fontId="12" fillId="0" borderId="13" xfId="0" applyFont="1" applyBorder="1"/>
    <xf numFmtId="0" fontId="12" fillId="0" borderId="0" xfId="0" applyFont="1" applyAlignment="1">
      <alignment vertical="center" wrapText="1"/>
    </xf>
    <xf numFmtId="0" fontId="12" fillId="0" borderId="15" xfId="0" applyFont="1" applyBorder="1" applyAlignment="1">
      <alignment vertical="center" wrapText="1"/>
    </xf>
    <xf numFmtId="0" fontId="12" fillId="0" borderId="15" xfId="0" applyFont="1" applyBorder="1"/>
    <xf numFmtId="0" fontId="12" fillId="0" borderId="16" xfId="0" applyFont="1" applyBorder="1"/>
    <xf numFmtId="0" fontId="12" fillId="0" borderId="18" xfId="0" applyFont="1" applyBorder="1"/>
    <xf numFmtId="0" fontId="0" fillId="0" borderId="0" xfId="0" applyAlignment="1">
      <alignment horizontal="center"/>
    </xf>
    <xf numFmtId="0" fontId="0" fillId="0" borderId="19" xfId="0" applyBorder="1" applyAlignment="1">
      <alignment horizontal="center"/>
    </xf>
    <xf numFmtId="9" fontId="0" fillId="0" borderId="19" xfId="0" applyNumberFormat="1" applyBorder="1" applyAlignment="1">
      <alignment horizontal="center"/>
    </xf>
    <xf numFmtId="9" fontId="0" fillId="0" borderId="19" xfId="1" applyFont="1" applyBorder="1" applyAlignment="1">
      <alignment horizontal="center"/>
    </xf>
    <xf numFmtId="0" fontId="13" fillId="3" borderId="24" xfId="0" applyFont="1" applyFill="1" applyBorder="1" applyAlignment="1">
      <alignment horizontal="center"/>
    </xf>
    <xf numFmtId="0" fontId="13" fillId="3" borderId="25" xfId="0" applyFont="1" applyFill="1" applyBorder="1" applyAlignment="1">
      <alignment horizontal="center"/>
    </xf>
    <xf numFmtId="0" fontId="0" fillId="0" borderId="27" xfId="0" applyBorder="1" applyAlignment="1">
      <alignment horizontal="center"/>
    </xf>
    <xf numFmtId="0" fontId="0" fillId="0" borderId="28" xfId="0" applyBorder="1" applyAlignment="1">
      <alignment horizontal="center"/>
    </xf>
    <xf numFmtId="0" fontId="0" fillId="0" borderId="29" xfId="0" applyBorder="1" applyAlignment="1">
      <alignment horizontal="center"/>
    </xf>
    <xf numFmtId="9" fontId="0" fillId="0" borderId="29" xfId="1" applyFont="1" applyBorder="1" applyAlignment="1">
      <alignment horizontal="center"/>
    </xf>
    <xf numFmtId="165" fontId="0" fillId="2" borderId="9" xfId="0" applyNumberFormat="1" applyFill="1" applyBorder="1" applyAlignment="1">
      <alignment horizontal="center"/>
    </xf>
    <xf numFmtId="1" fontId="0" fillId="2" borderId="9" xfId="0" applyNumberFormat="1" applyFill="1" applyBorder="1" applyAlignment="1">
      <alignment horizontal="center"/>
    </xf>
    <xf numFmtId="2" fontId="0" fillId="2" borderId="9" xfId="0" applyNumberFormat="1" applyFill="1" applyBorder="1" applyAlignment="1">
      <alignment horizontal="center"/>
    </xf>
    <xf numFmtId="165" fontId="0" fillId="2" borderId="10" xfId="0" applyNumberFormat="1" applyFill="1" applyBorder="1" applyAlignment="1">
      <alignment horizontal="center"/>
    </xf>
    <xf numFmtId="0" fontId="14" fillId="3" borderId="26" xfId="0" applyFont="1" applyFill="1" applyBorder="1" applyAlignment="1">
      <alignment horizontal="center"/>
    </xf>
    <xf numFmtId="0" fontId="6" fillId="0" borderId="30" xfId="0" applyFont="1" applyBorder="1" applyAlignment="1" applyProtection="1">
      <alignment horizontal="center"/>
      <protection locked="0"/>
    </xf>
    <xf numFmtId="0" fontId="7" fillId="0" borderId="0" xfId="0" applyFont="1"/>
    <xf numFmtId="9" fontId="6" fillId="0" borderId="0" xfId="1" applyFont="1" applyFill="1" applyBorder="1" applyAlignment="1" applyProtection="1">
      <alignment horizontal="center"/>
      <protection locked="0"/>
    </xf>
    <xf numFmtId="0" fontId="6" fillId="0" borderId="0" xfId="0" applyFont="1" applyAlignment="1" applyProtection="1">
      <alignment horizontal="center"/>
      <protection locked="0"/>
    </xf>
    <xf numFmtId="165" fontId="3" fillId="0" borderId="0" xfId="0" applyNumberFormat="1" applyFont="1" applyAlignment="1">
      <alignment horizontal="center"/>
    </xf>
    <xf numFmtId="2" fontId="3" fillId="2" borderId="12" xfId="0" applyNumberFormat="1" applyFont="1" applyFill="1" applyBorder="1" applyAlignment="1">
      <alignment horizontal="center"/>
    </xf>
    <xf numFmtId="9" fontId="3" fillId="0" borderId="9" xfId="1" applyFont="1" applyFill="1" applyBorder="1" applyAlignment="1" applyProtection="1">
      <alignment horizontal="center"/>
    </xf>
    <xf numFmtId="0" fontId="6" fillId="7" borderId="9" xfId="0" applyFont="1" applyFill="1" applyBorder="1" applyAlignment="1" applyProtection="1">
      <alignment horizontal="center"/>
      <protection locked="0"/>
    </xf>
    <xf numFmtId="0" fontId="6" fillId="7" borderId="30" xfId="0" applyFont="1" applyFill="1" applyBorder="1" applyAlignment="1" applyProtection="1">
      <alignment horizontal="center"/>
      <protection locked="0"/>
    </xf>
    <xf numFmtId="0" fontId="13" fillId="3" borderId="0" xfId="0" applyFont="1" applyFill="1" applyAlignment="1">
      <alignment horizontal="center"/>
    </xf>
    <xf numFmtId="0" fontId="13" fillId="3" borderId="0" xfId="0" applyFont="1" applyFill="1" applyAlignment="1">
      <alignment horizontal="center" vertical="center"/>
    </xf>
    <xf numFmtId="0" fontId="15" fillId="0" borderId="0" xfId="0" applyFont="1" applyAlignment="1">
      <alignment horizontal="center"/>
    </xf>
    <xf numFmtId="0" fontId="15" fillId="0" borderId="31" xfId="0" applyFont="1" applyBorder="1" applyAlignment="1">
      <alignment horizontal="center"/>
    </xf>
    <xf numFmtId="0" fontId="15" fillId="0" borderId="27" xfId="0" applyFont="1" applyBorder="1" applyAlignment="1">
      <alignment horizontal="center"/>
    </xf>
    <xf numFmtId="0" fontId="21" fillId="2" borderId="16" xfId="0" applyFont="1" applyFill="1" applyBorder="1"/>
    <xf numFmtId="0" fontId="21" fillId="11" borderId="16" xfId="0" applyFont="1" applyFill="1" applyBorder="1"/>
    <xf numFmtId="2" fontId="21" fillId="2" borderId="34" xfId="0" applyNumberFormat="1" applyFont="1" applyFill="1" applyBorder="1"/>
    <xf numFmtId="2" fontId="21" fillId="11" borderId="34" xfId="0" applyNumberFormat="1" applyFont="1" applyFill="1" applyBorder="1"/>
    <xf numFmtId="0" fontId="13" fillId="9" borderId="32" xfId="0" applyFont="1" applyFill="1" applyBorder="1" applyAlignment="1" applyProtection="1">
      <alignment horizontal="center"/>
      <protection locked="0"/>
    </xf>
    <xf numFmtId="0" fontId="13" fillId="10" borderId="32" xfId="0" applyFont="1" applyFill="1" applyBorder="1" applyAlignment="1" applyProtection="1">
      <alignment horizontal="center"/>
      <protection locked="0"/>
    </xf>
    <xf numFmtId="9" fontId="15" fillId="0" borderId="32" xfId="1" applyFont="1" applyBorder="1" applyAlignment="1" applyProtection="1">
      <alignment horizontal="center"/>
    </xf>
    <xf numFmtId="0" fontId="15" fillId="0" borderId="32" xfId="0" applyFont="1" applyBorder="1" applyAlignment="1">
      <alignment horizontal="center"/>
    </xf>
    <xf numFmtId="2" fontId="15" fillId="0" borderId="33" xfId="0" applyNumberFormat="1" applyFont="1" applyBorder="1" applyAlignment="1">
      <alignment horizontal="center"/>
    </xf>
    <xf numFmtId="0" fontId="13" fillId="9" borderId="19" xfId="0" applyFont="1" applyFill="1" applyBorder="1" applyAlignment="1" applyProtection="1">
      <alignment horizontal="center"/>
      <protection locked="0"/>
    </xf>
    <xf numFmtId="0" fontId="13" fillId="10" borderId="19" xfId="0" applyFont="1" applyFill="1" applyBorder="1" applyAlignment="1" applyProtection="1">
      <alignment horizontal="center"/>
      <protection locked="0"/>
    </xf>
    <xf numFmtId="9" fontId="15" fillId="0" borderId="19" xfId="1" applyFont="1" applyBorder="1" applyAlignment="1" applyProtection="1">
      <alignment horizontal="center"/>
    </xf>
    <xf numFmtId="0" fontId="15" fillId="0" borderId="19" xfId="0" applyFont="1" applyBorder="1" applyAlignment="1">
      <alignment horizontal="center"/>
    </xf>
    <xf numFmtId="2" fontId="15" fillId="0" borderId="9" xfId="0" applyNumberFormat="1" applyFont="1" applyBorder="1" applyAlignment="1">
      <alignment horizontal="center"/>
    </xf>
    <xf numFmtId="0" fontId="13" fillId="9" borderId="29" xfId="0" applyFont="1" applyFill="1" applyBorder="1" applyAlignment="1" applyProtection="1">
      <alignment horizontal="center"/>
      <protection locked="0"/>
    </xf>
    <xf numFmtId="0" fontId="13" fillId="10" borderId="29" xfId="0" applyFont="1" applyFill="1" applyBorder="1" applyAlignment="1" applyProtection="1">
      <alignment horizontal="center"/>
      <protection locked="0"/>
    </xf>
    <xf numFmtId="0" fontId="15" fillId="0" borderId="29" xfId="0" applyFont="1" applyBorder="1" applyAlignment="1">
      <alignment horizontal="center"/>
    </xf>
    <xf numFmtId="2" fontId="15" fillId="0" borderId="10" xfId="0" applyNumberFormat="1" applyFont="1" applyBorder="1" applyAlignment="1">
      <alignment horizontal="center"/>
    </xf>
    <xf numFmtId="0" fontId="15" fillId="0" borderId="0" xfId="0" applyFont="1"/>
    <xf numFmtId="0" fontId="15" fillId="0" borderId="0" xfId="0" applyFont="1" applyAlignment="1">
      <alignment horizontal="left" vertical="center"/>
    </xf>
    <xf numFmtId="0" fontId="24" fillId="0" borderId="0" xfId="0" applyFont="1" applyAlignment="1">
      <alignment horizontal="left"/>
    </xf>
    <xf numFmtId="0" fontId="22" fillId="0" borderId="0" xfId="0" applyFont="1" applyAlignment="1">
      <alignment horizontal="center"/>
    </xf>
    <xf numFmtId="49" fontId="15" fillId="0" borderId="0" xfId="3" applyNumberFormat="1" applyFont="1" applyBorder="1" applyAlignment="1" applyProtection="1">
      <alignment horizontal="center"/>
    </xf>
    <xf numFmtId="9" fontId="15" fillId="0" borderId="0" xfId="1" applyFont="1" applyBorder="1" applyAlignment="1" applyProtection="1">
      <alignment horizontal="center"/>
    </xf>
    <xf numFmtId="2" fontId="15" fillId="0" borderId="0" xfId="0" applyNumberFormat="1" applyFont="1" applyAlignment="1">
      <alignment horizontal="center"/>
    </xf>
    <xf numFmtId="0" fontId="23" fillId="0" borderId="0" xfId="0" applyFont="1" applyAlignment="1">
      <alignment horizontal="center"/>
    </xf>
    <xf numFmtId="0" fontId="13" fillId="3" borderId="36" xfId="0" applyFont="1" applyFill="1" applyBorder="1" applyAlignment="1">
      <alignment horizontal="center"/>
    </xf>
    <xf numFmtId="49" fontId="15" fillId="0" borderId="27" xfId="3" applyNumberFormat="1" applyFont="1" applyBorder="1" applyAlignment="1" applyProtection="1">
      <alignment horizontal="center"/>
    </xf>
    <xf numFmtId="0" fontId="25" fillId="7" borderId="35" xfId="0" applyFont="1" applyFill="1" applyBorder="1" applyAlignment="1" applyProtection="1">
      <alignment horizontal="center"/>
      <protection locked="0"/>
    </xf>
    <xf numFmtId="0" fontId="13" fillId="3" borderId="36" xfId="0" applyFont="1" applyFill="1" applyBorder="1" applyAlignment="1">
      <alignment horizontal="center" vertical="center" wrapText="1"/>
    </xf>
    <xf numFmtId="0" fontId="13" fillId="3" borderId="37" xfId="0" applyFont="1" applyFill="1" applyBorder="1" applyAlignment="1">
      <alignment horizontal="center" vertical="center" wrapText="1"/>
    </xf>
    <xf numFmtId="0" fontId="13" fillId="3" borderId="37" xfId="0" applyFont="1" applyFill="1" applyBorder="1" applyAlignment="1">
      <alignment horizontal="center" vertical="center"/>
    </xf>
    <xf numFmtId="9" fontId="15" fillId="0" borderId="0" xfId="1" applyFont="1" applyFill="1" applyBorder="1" applyAlignment="1" applyProtection="1">
      <alignment horizontal="center"/>
    </xf>
    <xf numFmtId="0" fontId="13" fillId="3" borderId="37" xfId="0" applyFont="1" applyFill="1" applyBorder="1" applyAlignment="1">
      <alignment horizontal="center"/>
    </xf>
    <xf numFmtId="0" fontId="15" fillId="0" borderId="38" xfId="0" applyFont="1" applyBorder="1" applyAlignment="1">
      <alignment horizontal="center"/>
    </xf>
    <xf numFmtId="49" fontId="21" fillId="0" borderId="0" xfId="3" applyNumberFormat="1" applyFont="1" applyFill="1" applyBorder="1" applyAlignment="1" applyProtection="1"/>
    <xf numFmtId="0" fontId="25" fillId="0" borderId="0" xfId="0" applyFont="1" applyAlignment="1">
      <alignment horizontal="center"/>
    </xf>
    <xf numFmtId="0" fontId="13" fillId="0" borderId="0" xfId="0" applyFont="1" applyAlignment="1">
      <alignment horizontal="center"/>
    </xf>
    <xf numFmtId="49" fontId="15" fillId="0" borderId="27" xfId="3" applyNumberFormat="1" applyFont="1" applyBorder="1" applyAlignment="1" applyProtection="1">
      <alignment horizontal="center"/>
      <protection locked="0"/>
    </xf>
    <xf numFmtId="49" fontId="15" fillId="0" borderId="28" xfId="3" applyNumberFormat="1" applyFont="1" applyBorder="1" applyAlignment="1" applyProtection="1">
      <alignment horizontal="center"/>
      <protection locked="0"/>
    </xf>
    <xf numFmtId="9" fontId="15" fillId="0" borderId="19" xfId="1" applyFont="1" applyBorder="1" applyAlignment="1" applyProtection="1">
      <alignment horizontal="center"/>
      <protection locked="0"/>
    </xf>
    <xf numFmtId="9" fontId="15" fillId="0" borderId="29" xfId="1" applyFont="1" applyBorder="1" applyAlignment="1" applyProtection="1">
      <alignment horizontal="center"/>
      <protection locked="0"/>
    </xf>
    <xf numFmtId="0" fontId="15" fillId="0" borderId="27" xfId="0" applyFont="1" applyBorder="1" applyAlignment="1" applyProtection="1">
      <alignment horizontal="center"/>
      <protection locked="0"/>
    </xf>
    <xf numFmtId="0" fontId="15" fillId="0" borderId="28" xfId="0" applyFont="1" applyBorder="1" applyAlignment="1" applyProtection="1">
      <alignment horizontal="center"/>
      <protection locked="0"/>
    </xf>
    <xf numFmtId="0" fontId="13" fillId="13" borderId="19" xfId="0" applyFont="1" applyFill="1" applyBorder="1" applyAlignment="1" applyProtection="1">
      <alignment horizontal="center"/>
      <protection locked="0"/>
    </xf>
    <xf numFmtId="0" fontId="13" fillId="13" borderId="29" xfId="0" applyFont="1" applyFill="1" applyBorder="1" applyAlignment="1" applyProtection="1">
      <alignment horizontal="center"/>
      <protection locked="0"/>
    </xf>
    <xf numFmtId="0" fontId="15" fillId="13" borderId="32" xfId="0" applyFont="1" applyFill="1" applyBorder="1" applyAlignment="1" applyProtection="1">
      <alignment horizontal="center"/>
      <protection locked="0"/>
    </xf>
    <xf numFmtId="0" fontId="15" fillId="13" borderId="19" xfId="0" applyFont="1" applyFill="1" applyBorder="1" applyAlignment="1" applyProtection="1">
      <alignment horizontal="center"/>
      <protection locked="0"/>
    </xf>
    <xf numFmtId="0" fontId="34" fillId="4" borderId="16" xfId="0" applyFont="1" applyFill="1" applyBorder="1"/>
    <xf numFmtId="2" fontId="34" fillId="4" borderId="34" xfId="0" applyNumberFormat="1" applyFont="1" applyFill="1" applyBorder="1"/>
    <xf numFmtId="0" fontId="21" fillId="2" borderId="27" xfId="0" applyFont="1" applyFill="1" applyBorder="1" applyAlignment="1">
      <alignment horizontal="left" vertical="center"/>
    </xf>
    <xf numFmtId="0" fontId="21" fillId="2" borderId="19" xfId="0" applyFont="1" applyFill="1" applyBorder="1" applyAlignment="1">
      <alignment horizontal="left" vertical="center"/>
    </xf>
    <xf numFmtId="0" fontId="21" fillId="2" borderId="9" xfId="0" applyFont="1" applyFill="1" applyBorder="1" applyAlignment="1">
      <alignment horizontal="left" vertical="center"/>
    </xf>
    <xf numFmtId="0" fontId="21" fillId="11" borderId="27" xfId="0" applyFont="1" applyFill="1" applyBorder="1" applyAlignment="1">
      <alignment horizontal="left" vertical="center"/>
    </xf>
    <xf numFmtId="0" fontId="21" fillId="11" borderId="19" xfId="0" applyFont="1" applyFill="1" applyBorder="1" applyAlignment="1">
      <alignment horizontal="left" vertical="center"/>
    </xf>
    <xf numFmtId="0" fontId="21" fillId="11" borderId="9" xfId="0" applyFont="1" applyFill="1" applyBorder="1" applyAlignment="1">
      <alignment horizontal="left" vertical="center"/>
    </xf>
    <xf numFmtId="0" fontId="21" fillId="8" borderId="8" xfId="0" applyFont="1" applyFill="1" applyBorder="1" applyAlignment="1">
      <alignment horizontal="left" vertical="center"/>
    </xf>
    <xf numFmtId="0" fontId="21" fillId="8" borderId="2" xfId="0" applyFont="1" applyFill="1" applyBorder="1" applyAlignment="1">
      <alignment horizontal="left" vertical="center"/>
    </xf>
    <xf numFmtId="0" fontId="21" fillId="8" borderId="39" xfId="0" applyFont="1" applyFill="1" applyBorder="1" applyAlignment="1">
      <alignment horizontal="left" vertical="center"/>
    </xf>
    <xf numFmtId="0" fontId="21" fillId="13" borderId="8" xfId="0" applyFont="1" applyFill="1" applyBorder="1" applyAlignment="1">
      <alignment horizontal="left" vertical="center"/>
    </xf>
    <xf numFmtId="0" fontId="21" fillId="13" borderId="2" xfId="0" applyFont="1" applyFill="1" applyBorder="1" applyAlignment="1">
      <alignment horizontal="left" vertical="center"/>
    </xf>
    <xf numFmtId="0" fontId="21" fillId="13" borderId="39" xfId="0" applyFont="1" applyFill="1" applyBorder="1" applyAlignment="1">
      <alignment horizontal="left" vertical="center"/>
    </xf>
    <xf numFmtId="0" fontId="21" fillId="2" borderId="8" xfId="0" applyFont="1" applyFill="1" applyBorder="1" applyAlignment="1">
      <alignment horizontal="left" vertical="center"/>
    </xf>
    <xf numFmtId="0" fontId="21" fillId="2" borderId="2" xfId="0" applyFont="1" applyFill="1" applyBorder="1" applyAlignment="1">
      <alignment horizontal="left" vertical="center"/>
    </xf>
    <xf numFmtId="0" fontId="21" fillId="2" borderId="39" xfId="0" applyFont="1" applyFill="1" applyBorder="1" applyAlignment="1">
      <alignment horizontal="left" vertical="center"/>
    </xf>
    <xf numFmtId="0" fontId="21" fillId="11" borderId="8" xfId="0" applyFont="1" applyFill="1" applyBorder="1" applyAlignment="1">
      <alignment horizontal="left" vertical="center"/>
    </xf>
    <xf numFmtId="0" fontId="21" fillId="11" borderId="2" xfId="0" applyFont="1" applyFill="1" applyBorder="1" applyAlignment="1">
      <alignment horizontal="left" vertical="center"/>
    </xf>
    <xf numFmtId="0" fontId="21" fillId="11" borderId="39" xfId="0" applyFont="1" applyFill="1" applyBorder="1" applyAlignment="1">
      <alignment horizontal="left" vertical="center"/>
    </xf>
    <xf numFmtId="0" fontId="23" fillId="0" borderId="27" xfId="0" quotePrefix="1" applyFont="1" applyBorder="1" applyAlignment="1">
      <alignment horizontal="left" vertical="center"/>
    </xf>
    <xf numFmtId="0" fontId="23" fillId="0" borderId="19" xfId="0" applyFont="1" applyBorder="1" applyAlignment="1">
      <alignment horizontal="left" vertical="center"/>
    </xf>
    <xf numFmtId="0" fontId="23" fillId="0" borderId="9" xfId="0" applyFont="1" applyBorder="1" applyAlignment="1">
      <alignment horizontal="left" vertical="center"/>
    </xf>
    <xf numFmtId="0" fontId="23" fillId="0" borderId="27" xfId="0" applyFont="1" applyBorder="1" applyAlignment="1">
      <alignment horizontal="left" vertical="center"/>
    </xf>
    <xf numFmtId="0" fontId="16" fillId="0" borderId="24" xfId="0" applyFont="1" applyBorder="1" applyAlignment="1">
      <alignment horizontal="center" vertical="center"/>
    </xf>
    <xf numFmtId="0" fontId="16" fillId="0" borderId="26" xfId="0" applyFont="1" applyBorder="1" applyAlignment="1">
      <alignment horizontal="center" vertical="center"/>
    </xf>
    <xf numFmtId="0" fontId="21" fillId="7" borderId="31" xfId="0" applyFont="1" applyFill="1" applyBorder="1" applyAlignment="1">
      <alignment horizontal="left" vertical="center"/>
    </xf>
    <xf numFmtId="0" fontId="21" fillId="7" borderId="32" xfId="0" applyFont="1" applyFill="1" applyBorder="1" applyAlignment="1">
      <alignment horizontal="left" vertical="center"/>
    </xf>
    <xf numFmtId="0" fontId="21" fillId="7" borderId="33" xfId="0" applyFont="1" applyFill="1" applyBorder="1" applyAlignment="1">
      <alignment horizontal="left" vertical="center"/>
    </xf>
    <xf numFmtId="0" fontId="21" fillId="9" borderId="27" xfId="0" applyFont="1" applyFill="1" applyBorder="1" applyAlignment="1">
      <alignment horizontal="left" vertical="center"/>
    </xf>
    <xf numFmtId="0" fontId="21" fillId="9" borderId="19" xfId="0" applyFont="1" applyFill="1" applyBorder="1" applyAlignment="1">
      <alignment horizontal="left" vertical="center"/>
    </xf>
    <xf numFmtId="0" fontId="21" fillId="9" borderId="9" xfId="0" applyFont="1" applyFill="1" applyBorder="1" applyAlignment="1">
      <alignment horizontal="left" vertical="center"/>
    </xf>
    <xf numFmtId="0" fontId="21" fillId="8" borderId="27" xfId="0" applyFont="1" applyFill="1" applyBorder="1" applyAlignment="1">
      <alignment horizontal="left" vertical="center"/>
    </xf>
    <xf numFmtId="0" fontId="21" fillId="8" borderId="19" xfId="0" applyFont="1" applyFill="1" applyBorder="1" applyAlignment="1">
      <alignment horizontal="left" vertical="center"/>
    </xf>
    <xf numFmtId="0" fontId="21" fillId="8" borderId="9" xfId="0" applyFont="1" applyFill="1" applyBorder="1" applyAlignment="1">
      <alignment horizontal="left" vertical="center"/>
    </xf>
    <xf numFmtId="0" fontId="21" fillId="7" borderId="8" xfId="0" applyFont="1" applyFill="1" applyBorder="1" applyAlignment="1">
      <alignment horizontal="left" vertical="center"/>
    </xf>
    <xf numFmtId="0" fontId="21" fillId="7" borderId="2" xfId="0" applyFont="1" applyFill="1" applyBorder="1" applyAlignment="1">
      <alignment horizontal="left" vertical="center"/>
    </xf>
    <xf numFmtId="0" fontId="21" fillId="7" borderId="39" xfId="0" applyFont="1" applyFill="1" applyBorder="1" applyAlignment="1">
      <alignment horizontal="left" vertical="center"/>
    </xf>
    <xf numFmtId="0" fontId="21" fillId="9" borderId="8" xfId="0" applyFont="1" applyFill="1" applyBorder="1" applyAlignment="1">
      <alignment horizontal="left" vertical="center"/>
    </xf>
    <xf numFmtId="0" fontId="21" fillId="9" borderId="2" xfId="0" applyFont="1" applyFill="1" applyBorder="1" applyAlignment="1">
      <alignment horizontal="left" vertical="center"/>
    </xf>
    <xf numFmtId="0" fontId="21" fillId="9" borderId="39" xfId="0" applyFont="1" applyFill="1" applyBorder="1" applyAlignment="1">
      <alignment horizontal="left" vertical="center"/>
    </xf>
    <xf numFmtId="0" fontId="23" fillId="0" borderId="28" xfId="0" quotePrefix="1" applyFont="1" applyBorder="1" applyAlignment="1">
      <alignment horizontal="left" vertical="center"/>
    </xf>
    <xf numFmtId="0" fontId="23" fillId="0" borderId="29" xfId="0" applyFont="1" applyBorder="1" applyAlignment="1">
      <alignment horizontal="left" vertical="center"/>
    </xf>
    <xf numFmtId="0" fontId="23" fillId="0" borderId="10" xfId="0" applyFont="1" applyBorder="1" applyAlignment="1">
      <alignment horizontal="left" vertical="center"/>
    </xf>
    <xf numFmtId="0" fontId="21" fillId="12" borderId="0" xfId="0" applyFont="1" applyFill="1" applyAlignment="1">
      <alignment horizontal="left"/>
    </xf>
    <xf numFmtId="49" fontId="21" fillId="12" borderId="0" xfId="3" applyNumberFormat="1" applyFont="1" applyFill="1" applyBorder="1" applyAlignment="1" applyProtection="1">
      <alignment horizontal="left"/>
    </xf>
    <xf numFmtId="0" fontId="13" fillId="11" borderId="8" xfId="0" applyFont="1" applyFill="1" applyBorder="1" applyAlignment="1">
      <alignment horizontal="left" vertical="center"/>
    </xf>
    <xf numFmtId="0" fontId="13" fillId="11" borderId="2" xfId="0" applyFont="1" applyFill="1" applyBorder="1" applyAlignment="1">
      <alignment horizontal="left" vertical="center"/>
    </xf>
    <xf numFmtId="0" fontId="13" fillId="11" borderId="39" xfId="0" applyFont="1" applyFill="1" applyBorder="1" applyAlignment="1">
      <alignment horizontal="left" vertical="center"/>
    </xf>
    <xf numFmtId="0" fontId="13" fillId="9" borderId="8" xfId="0" applyFont="1" applyFill="1" applyBorder="1" applyAlignment="1">
      <alignment horizontal="left" vertical="center"/>
    </xf>
    <xf numFmtId="0" fontId="13" fillId="9" borderId="2" xfId="0" applyFont="1" applyFill="1" applyBorder="1" applyAlignment="1">
      <alignment horizontal="left" vertical="center"/>
    </xf>
    <xf numFmtId="0" fontId="13" fillId="9" borderId="39" xfId="0" applyFont="1" applyFill="1" applyBorder="1" applyAlignment="1">
      <alignment horizontal="left" vertical="center"/>
    </xf>
    <xf numFmtId="0" fontId="13" fillId="8" borderId="8" xfId="0" applyFont="1" applyFill="1" applyBorder="1" applyAlignment="1">
      <alignment horizontal="left" vertical="center"/>
    </xf>
    <xf numFmtId="0" fontId="13" fillId="8" borderId="2" xfId="0" applyFont="1" applyFill="1" applyBorder="1" applyAlignment="1">
      <alignment horizontal="left" vertical="center"/>
    </xf>
    <xf numFmtId="0" fontId="13" fillId="8" borderId="39" xfId="0" applyFont="1" applyFill="1" applyBorder="1" applyAlignment="1">
      <alignment horizontal="left" vertical="center"/>
    </xf>
    <xf numFmtId="0" fontId="13" fillId="13" borderId="8" xfId="0" applyFont="1" applyFill="1" applyBorder="1" applyAlignment="1">
      <alignment horizontal="left" vertical="center"/>
    </xf>
    <xf numFmtId="0" fontId="13" fillId="13" borderId="2" xfId="0" applyFont="1" applyFill="1" applyBorder="1" applyAlignment="1">
      <alignment horizontal="left" vertical="center"/>
    </xf>
    <xf numFmtId="0" fontId="13" fillId="13" borderId="39" xfId="0" applyFont="1" applyFill="1" applyBorder="1" applyAlignment="1">
      <alignment horizontal="left" vertical="center"/>
    </xf>
    <xf numFmtId="0" fontId="13" fillId="2" borderId="8" xfId="0" applyFont="1" applyFill="1" applyBorder="1" applyAlignment="1">
      <alignment horizontal="left" vertical="center"/>
    </xf>
    <xf numFmtId="0" fontId="13" fillId="2" borderId="2" xfId="0" applyFont="1" applyFill="1" applyBorder="1" applyAlignment="1">
      <alignment horizontal="left" vertical="center"/>
    </xf>
    <xf numFmtId="0" fontId="13" fillId="2" borderId="39" xfId="0" applyFont="1" applyFill="1" applyBorder="1" applyAlignment="1">
      <alignment horizontal="left" vertical="center"/>
    </xf>
    <xf numFmtId="0" fontId="13" fillId="7" borderId="31" xfId="0" applyFont="1" applyFill="1" applyBorder="1" applyAlignment="1">
      <alignment horizontal="left" vertical="center"/>
    </xf>
    <xf numFmtId="0" fontId="13" fillId="7" borderId="32" xfId="0" applyFont="1" applyFill="1" applyBorder="1" applyAlignment="1">
      <alignment horizontal="left" vertical="center"/>
    </xf>
    <xf numFmtId="0" fontId="13" fillId="7" borderId="33" xfId="0" applyFont="1" applyFill="1" applyBorder="1" applyAlignment="1">
      <alignment horizontal="left" vertical="center"/>
    </xf>
    <xf numFmtId="0" fontId="13" fillId="9" borderId="27" xfId="0" applyFont="1" applyFill="1" applyBorder="1" applyAlignment="1">
      <alignment horizontal="left" vertical="center"/>
    </xf>
    <xf numFmtId="0" fontId="13" fillId="9" borderId="19" xfId="0" applyFont="1" applyFill="1" applyBorder="1" applyAlignment="1">
      <alignment horizontal="left" vertical="center"/>
    </xf>
    <xf numFmtId="0" fontId="13" fillId="9" borderId="9" xfId="0" applyFont="1" applyFill="1" applyBorder="1" applyAlignment="1">
      <alignment horizontal="left" vertical="center"/>
    </xf>
    <xf numFmtId="0" fontId="13" fillId="8" borderId="27" xfId="0" applyFont="1" applyFill="1" applyBorder="1" applyAlignment="1">
      <alignment horizontal="left" vertical="center"/>
    </xf>
    <xf numFmtId="0" fontId="13" fillId="8" borderId="19" xfId="0" applyFont="1" applyFill="1" applyBorder="1" applyAlignment="1">
      <alignment horizontal="left" vertical="center"/>
    </xf>
    <xf numFmtId="0" fontId="13" fillId="8" borderId="9" xfId="0" applyFont="1" applyFill="1" applyBorder="1" applyAlignment="1">
      <alignment horizontal="left" vertical="center"/>
    </xf>
    <xf numFmtId="0" fontId="15" fillId="0" borderId="27" xfId="0" applyFont="1" applyBorder="1" applyAlignment="1">
      <alignment horizontal="left" vertical="center"/>
    </xf>
    <xf numFmtId="0" fontId="15" fillId="0" borderId="19" xfId="0" applyFont="1" applyBorder="1" applyAlignment="1">
      <alignment horizontal="left" vertical="center"/>
    </xf>
    <xf numFmtId="0" fontId="15" fillId="0" borderId="9" xfId="0" applyFont="1" applyBorder="1" applyAlignment="1">
      <alignment horizontal="left" vertical="center"/>
    </xf>
    <xf numFmtId="0" fontId="15" fillId="0" borderId="27" xfId="0" quotePrefix="1" applyFont="1" applyBorder="1" applyAlignment="1">
      <alignment horizontal="left" vertical="center"/>
    </xf>
    <xf numFmtId="0" fontId="15" fillId="0" borderId="28" xfId="0" quotePrefix="1" applyFont="1" applyBorder="1" applyAlignment="1">
      <alignment horizontal="left" vertical="center"/>
    </xf>
    <xf numFmtId="0" fontId="15" fillId="0" borderId="29" xfId="0" applyFont="1" applyBorder="1" applyAlignment="1">
      <alignment horizontal="left" vertical="center"/>
    </xf>
    <xf numFmtId="0" fontId="15" fillId="0" borderId="10" xfId="0" applyFont="1" applyBorder="1" applyAlignment="1">
      <alignment horizontal="left" vertical="center"/>
    </xf>
    <xf numFmtId="0" fontId="13" fillId="2" borderId="27" xfId="0" applyFont="1" applyFill="1" applyBorder="1" applyAlignment="1">
      <alignment horizontal="left" vertical="center"/>
    </xf>
    <xf numFmtId="0" fontId="13" fillId="2" borderId="19" xfId="0" applyFont="1" applyFill="1" applyBorder="1" applyAlignment="1">
      <alignment horizontal="left" vertical="center"/>
    </xf>
    <xf numFmtId="0" fontId="13" fillId="2" borderId="9" xfId="0" applyFont="1" applyFill="1" applyBorder="1" applyAlignment="1">
      <alignment horizontal="left" vertical="center"/>
    </xf>
    <xf numFmtId="0" fontId="13" fillId="11" borderId="27" xfId="0" applyFont="1" applyFill="1" applyBorder="1" applyAlignment="1">
      <alignment horizontal="left" vertical="center"/>
    </xf>
    <xf numFmtId="0" fontId="13" fillId="11" borderId="19" xfId="0" applyFont="1" applyFill="1" applyBorder="1" applyAlignment="1">
      <alignment horizontal="left" vertical="center"/>
    </xf>
    <xf numFmtId="0" fontId="13" fillId="11" borderId="9" xfId="0" applyFont="1" applyFill="1" applyBorder="1" applyAlignment="1">
      <alignment horizontal="left" vertical="center"/>
    </xf>
    <xf numFmtId="0" fontId="13" fillId="7" borderId="8" xfId="0" applyFont="1" applyFill="1" applyBorder="1" applyAlignment="1">
      <alignment horizontal="left" vertical="center"/>
    </xf>
    <xf numFmtId="0" fontId="13" fillId="7" borderId="2" xfId="0" applyFont="1" applyFill="1" applyBorder="1" applyAlignment="1">
      <alignment horizontal="left" vertical="center"/>
    </xf>
    <xf numFmtId="0" fontId="13" fillId="7" borderId="39" xfId="0" applyFont="1" applyFill="1" applyBorder="1" applyAlignment="1">
      <alignment horizontal="left" vertical="center"/>
    </xf>
    <xf numFmtId="0" fontId="3" fillId="2" borderId="11" xfId="0" applyFont="1" applyFill="1" applyBorder="1" applyAlignment="1">
      <alignment horizontal="right"/>
    </xf>
    <xf numFmtId="0" fontId="3" fillId="2" borderId="1" xfId="0" applyFont="1" applyFill="1" applyBorder="1" applyAlignment="1">
      <alignment horizontal="right"/>
    </xf>
    <xf numFmtId="0" fontId="3" fillId="0" borderId="13" xfId="0" applyFont="1" applyBorder="1" applyAlignment="1">
      <alignment horizontal="center" vertical="center" wrapText="1"/>
    </xf>
    <xf numFmtId="0" fontId="3" fillId="0" borderId="0" xfId="0" applyFont="1" applyAlignment="1">
      <alignment horizontal="center" vertical="center" wrapText="1"/>
    </xf>
    <xf numFmtId="0" fontId="3" fillId="0" borderId="15"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8" xfId="0" applyFont="1" applyBorder="1" applyAlignment="1">
      <alignment horizontal="center" vertical="center" wrapText="1"/>
    </xf>
    <xf numFmtId="0" fontId="7" fillId="3" borderId="5" xfId="0" applyFont="1" applyFill="1" applyBorder="1" applyAlignment="1">
      <alignment horizontal="center"/>
    </xf>
    <xf numFmtId="0" fontId="7" fillId="3" borderId="6" xfId="0" applyFont="1" applyFill="1" applyBorder="1" applyAlignment="1">
      <alignment horizontal="center"/>
    </xf>
    <xf numFmtId="0" fontId="7" fillId="3" borderId="7" xfId="0" applyFont="1" applyFill="1" applyBorder="1" applyAlignment="1">
      <alignment horizontal="center"/>
    </xf>
    <xf numFmtId="0" fontId="3" fillId="0" borderId="8" xfId="0" applyFont="1" applyBorder="1" applyAlignment="1">
      <alignment horizontal="right"/>
    </xf>
    <xf numFmtId="0" fontId="3" fillId="0" borderId="2" xfId="0" applyFont="1" applyBorder="1" applyAlignment="1">
      <alignment horizontal="right"/>
    </xf>
    <xf numFmtId="0" fontId="3" fillId="0" borderId="3" xfId="0" applyFont="1" applyBorder="1" applyAlignment="1">
      <alignment horizontal="right"/>
    </xf>
    <xf numFmtId="49" fontId="3" fillId="0" borderId="0" xfId="0" applyNumberFormat="1" applyFont="1" applyAlignment="1">
      <alignment horizontal="center"/>
    </xf>
    <xf numFmtId="49" fontId="3" fillId="0" borderId="17" xfId="0" applyNumberFormat="1" applyFont="1" applyBorder="1" applyAlignment="1">
      <alignment horizontal="center"/>
    </xf>
    <xf numFmtId="0" fontId="11" fillId="5" borderId="5" xfId="0" applyFont="1" applyFill="1" applyBorder="1" applyAlignment="1">
      <alignment horizontal="center"/>
    </xf>
    <xf numFmtId="0" fontId="11" fillId="5" borderId="6" xfId="0" applyFont="1" applyFill="1" applyBorder="1" applyAlignment="1">
      <alignment horizontal="center"/>
    </xf>
    <xf numFmtId="0" fontId="11" fillId="5" borderId="20" xfId="0" applyFont="1" applyFill="1" applyBorder="1" applyAlignment="1">
      <alignment horizontal="center"/>
    </xf>
    <xf numFmtId="49" fontId="12" fillId="0" borderId="17" xfId="0" applyNumberFormat="1" applyFont="1" applyBorder="1" applyAlignment="1">
      <alignment horizontal="center"/>
    </xf>
    <xf numFmtId="49" fontId="12" fillId="0" borderId="0" xfId="0" applyNumberFormat="1" applyFont="1" applyAlignment="1">
      <alignment horizontal="center"/>
    </xf>
    <xf numFmtId="0" fontId="12" fillId="0" borderId="13" xfId="0" applyFont="1" applyBorder="1" applyAlignment="1">
      <alignment horizontal="center" vertical="center" wrapText="1"/>
    </xf>
    <xf numFmtId="0" fontId="12" fillId="0" borderId="0" xfId="0" applyFont="1" applyAlignment="1">
      <alignment horizontal="center" vertical="center" wrapText="1"/>
    </xf>
    <xf numFmtId="0" fontId="12" fillId="0" borderId="23" xfId="0" applyFont="1" applyBorder="1" applyAlignment="1">
      <alignment horizontal="center" vertical="center" wrapText="1"/>
    </xf>
    <xf numFmtId="0" fontId="12" fillId="6" borderId="8" xfId="0" applyFont="1" applyFill="1" applyBorder="1" applyAlignment="1">
      <alignment horizontal="right"/>
    </xf>
    <xf numFmtId="0" fontId="12" fillId="6" borderId="2" xfId="0" applyFont="1" applyFill="1" applyBorder="1" applyAlignment="1">
      <alignment horizontal="right"/>
    </xf>
    <xf numFmtId="0" fontId="12" fillId="6" borderId="3" xfId="0" applyFont="1" applyFill="1" applyBorder="1" applyAlignment="1">
      <alignment horizontal="right"/>
    </xf>
    <xf numFmtId="0" fontId="12" fillId="0" borderId="8" xfId="0" applyFont="1" applyBorder="1" applyAlignment="1">
      <alignment horizontal="right"/>
    </xf>
    <xf numFmtId="0" fontId="12" fillId="0" borderId="2" xfId="0" applyFont="1" applyBorder="1" applyAlignment="1">
      <alignment horizontal="right"/>
    </xf>
    <xf numFmtId="0" fontId="12" fillId="0" borderId="21" xfId="0" applyFont="1" applyBorder="1" applyAlignment="1">
      <alignment horizontal="right"/>
    </xf>
    <xf numFmtId="49" fontId="6" fillId="0" borderId="0" xfId="0" applyNumberFormat="1" applyFont="1" applyAlignment="1">
      <alignment horizontal="center"/>
    </xf>
  </cellXfs>
  <cellStyles count="26">
    <cellStyle name="Comma" xfId="3" builtinId="3"/>
    <cellStyle name="Followed Hyperlink" xfId="14" builtinId="9" hidden="1"/>
    <cellStyle name="Followed Hyperlink" xfId="8" builtinId="9" hidden="1"/>
    <cellStyle name="Followed Hyperlink" xfId="9" builtinId="9" hidden="1"/>
    <cellStyle name="Followed Hyperlink" xfId="12" builtinId="9" hidden="1"/>
    <cellStyle name="Followed Hyperlink" xfId="13" builtinId="9" hidden="1"/>
    <cellStyle name="Followed Hyperlink" xfId="10" builtinId="9" hidden="1"/>
    <cellStyle name="Followed Hyperlink" xfId="7" builtinId="9" hidden="1"/>
    <cellStyle name="Followed Hyperlink" xfId="5" builtinId="9" hidden="1"/>
    <cellStyle name="Followed Hyperlink" xfId="4" builtinId="9" hidden="1"/>
    <cellStyle name="Followed Hyperlink" xfId="6" builtinId="9" hidden="1"/>
    <cellStyle name="Followed Hyperlink" xfId="11" builtinId="9" hidden="1"/>
    <cellStyle name="Followed Hyperlink" xfId="18" builtinId="9" hidden="1"/>
    <cellStyle name="Followed Hyperlink" xfId="20" builtinId="9" hidden="1"/>
    <cellStyle name="Followed Hyperlink" xfId="21" builtinId="9" hidden="1"/>
    <cellStyle name="Followed Hyperlink" xfId="24" builtinId="9" hidden="1"/>
    <cellStyle name="Followed Hyperlink" xfId="25" builtinId="9" hidden="1"/>
    <cellStyle name="Followed Hyperlink" xfId="22" builtinId="9" hidden="1"/>
    <cellStyle name="Followed Hyperlink" xfId="23" builtinId="9" hidden="1"/>
    <cellStyle name="Followed Hyperlink" xfId="17" builtinId="9" hidden="1"/>
    <cellStyle name="Followed Hyperlink" xfId="19" builtinId="9" hidden="1"/>
    <cellStyle name="Followed Hyperlink" xfId="16" builtinId="9" hidden="1"/>
    <cellStyle name="Followed Hyperlink" xfId="15" builtinId="9" hidden="1"/>
    <cellStyle name="Hyperlink" xfId="2" builtinId="8"/>
    <cellStyle name="Normal" xfId="0" builtinId="0"/>
    <cellStyle name="Percent" xfId="1" builtinId="5"/>
  </cellStyles>
  <dxfs count="0"/>
  <tableStyles count="0" defaultTableStyle="TableStyleMedium9" defaultPivotStyle="PivotStyleMedium7"/>
  <colors>
    <mruColors>
      <color rgb="FFD492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6</xdr:col>
      <xdr:colOff>25400</xdr:colOff>
      <xdr:row>34</xdr:row>
      <xdr:rowOff>0</xdr:rowOff>
    </xdr:from>
    <xdr:to>
      <xdr:col>8</xdr:col>
      <xdr:colOff>774700</xdr:colOff>
      <xdr:row>45</xdr:row>
      <xdr:rowOff>76200</xdr:rowOff>
    </xdr:to>
    <xdr:cxnSp macro="">
      <xdr:nvCxnSpPr>
        <xdr:cNvPr id="2" name="Straight Arrow Connector 1">
          <a:extLst>
            <a:ext uri="{FF2B5EF4-FFF2-40B4-BE49-F238E27FC236}">
              <a16:creationId xmlns:a16="http://schemas.microsoft.com/office/drawing/2014/main" id="{B4323159-BF69-084E-A5D1-F72D3CF7C06E}"/>
            </a:ext>
          </a:extLst>
        </xdr:cNvPr>
        <xdr:cNvCxnSpPr/>
      </xdr:nvCxnSpPr>
      <xdr:spPr>
        <a:xfrm>
          <a:off x="8331200" y="5499100"/>
          <a:ext cx="3340100" cy="2209800"/>
        </a:xfrm>
        <a:prstGeom prst="straightConnector1">
          <a:avLst/>
        </a:prstGeom>
        <a:ln>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7</xdr:col>
      <xdr:colOff>25400</xdr:colOff>
      <xdr:row>45</xdr:row>
      <xdr:rowOff>165100</xdr:rowOff>
    </xdr:from>
    <xdr:to>
      <xdr:col>8</xdr:col>
      <xdr:colOff>800100</xdr:colOff>
      <xdr:row>46</xdr:row>
      <xdr:rowOff>101600</xdr:rowOff>
    </xdr:to>
    <xdr:cxnSp macro="">
      <xdr:nvCxnSpPr>
        <xdr:cNvPr id="3" name="Straight Arrow Connector 2">
          <a:extLst>
            <a:ext uri="{FF2B5EF4-FFF2-40B4-BE49-F238E27FC236}">
              <a16:creationId xmlns:a16="http://schemas.microsoft.com/office/drawing/2014/main" id="{F3F3EE20-E548-854F-8925-78387C247404}"/>
            </a:ext>
          </a:extLst>
        </xdr:cNvPr>
        <xdr:cNvCxnSpPr/>
      </xdr:nvCxnSpPr>
      <xdr:spPr>
        <a:xfrm flipV="1">
          <a:off x="10096500" y="7797800"/>
          <a:ext cx="1600200" cy="215900"/>
        </a:xfrm>
        <a:prstGeom prst="straightConnector1">
          <a:avLst/>
        </a:prstGeom>
        <a:ln>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6</xdr:col>
      <xdr:colOff>38100</xdr:colOff>
      <xdr:row>58</xdr:row>
      <xdr:rowOff>190500</xdr:rowOff>
    </xdr:from>
    <xdr:to>
      <xdr:col>8</xdr:col>
      <xdr:colOff>774700</xdr:colOff>
      <xdr:row>69</xdr:row>
      <xdr:rowOff>114300</xdr:rowOff>
    </xdr:to>
    <xdr:cxnSp macro="">
      <xdr:nvCxnSpPr>
        <xdr:cNvPr id="4" name="Straight Arrow Connector 3">
          <a:extLst>
            <a:ext uri="{FF2B5EF4-FFF2-40B4-BE49-F238E27FC236}">
              <a16:creationId xmlns:a16="http://schemas.microsoft.com/office/drawing/2014/main" id="{EE93D8A1-2C81-0042-BEE4-C423F2759D99}"/>
            </a:ext>
          </a:extLst>
        </xdr:cNvPr>
        <xdr:cNvCxnSpPr/>
      </xdr:nvCxnSpPr>
      <xdr:spPr>
        <a:xfrm>
          <a:off x="8343900" y="9817100"/>
          <a:ext cx="3327400" cy="2057400"/>
        </a:xfrm>
        <a:prstGeom prst="straightConnector1">
          <a:avLst/>
        </a:prstGeom>
        <a:ln>
          <a:solidFill>
            <a:schemeClr val="accent4">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50800</xdr:colOff>
      <xdr:row>69</xdr:row>
      <xdr:rowOff>190500</xdr:rowOff>
    </xdr:from>
    <xdr:to>
      <xdr:col>8</xdr:col>
      <xdr:colOff>762000</xdr:colOff>
      <xdr:row>71</xdr:row>
      <xdr:rowOff>12700</xdr:rowOff>
    </xdr:to>
    <xdr:cxnSp macro="">
      <xdr:nvCxnSpPr>
        <xdr:cNvPr id="5" name="Straight Arrow Connector 4">
          <a:extLst>
            <a:ext uri="{FF2B5EF4-FFF2-40B4-BE49-F238E27FC236}">
              <a16:creationId xmlns:a16="http://schemas.microsoft.com/office/drawing/2014/main" id="{8F20FF5D-B8F6-4D4A-98EF-B9C0FE1AB261}"/>
            </a:ext>
          </a:extLst>
        </xdr:cNvPr>
        <xdr:cNvCxnSpPr/>
      </xdr:nvCxnSpPr>
      <xdr:spPr>
        <a:xfrm flipV="1">
          <a:off x="10121900" y="11950700"/>
          <a:ext cx="1536700" cy="304800"/>
        </a:xfrm>
        <a:prstGeom prst="straightConnector1">
          <a:avLst/>
        </a:prstGeom>
        <a:ln>
          <a:solidFill>
            <a:schemeClr val="accent4">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8</xdr:col>
      <xdr:colOff>304800</xdr:colOff>
      <xdr:row>0</xdr:row>
      <xdr:rowOff>0</xdr:rowOff>
    </xdr:from>
    <xdr:to>
      <xdr:col>11</xdr:col>
      <xdr:colOff>1231900</xdr:colOff>
      <xdr:row>4</xdr:row>
      <xdr:rowOff>273962</xdr:rowOff>
    </xdr:to>
    <xdr:pic>
      <xdr:nvPicPr>
        <xdr:cNvPr id="6" name="Picture 5">
          <a:extLst>
            <a:ext uri="{FF2B5EF4-FFF2-40B4-BE49-F238E27FC236}">
              <a16:creationId xmlns:a16="http://schemas.microsoft.com/office/drawing/2014/main" id="{F635D60C-0AE9-3D44-BDF7-A06CAF627F42}"/>
            </a:ext>
          </a:extLst>
        </xdr:cNvPr>
        <xdr:cNvPicPr>
          <a:picLocks noChangeAspect="1"/>
        </xdr:cNvPicPr>
      </xdr:nvPicPr>
      <xdr:blipFill>
        <a:blip xmlns:r="http://schemas.openxmlformats.org/officeDocument/2006/relationships" r:embed="rId1"/>
        <a:stretch>
          <a:fillRect/>
        </a:stretch>
      </xdr:blipFill>
      <xdr:spPr>
        <a:xfrm>
          <a:off x="11252200" y="0"/>
          <a:ext cx="4419600" cy="1391562"/>
        </a:xfrm>
        <a:prstGeom prst="rect">
          <a:avLst/>
        </a:prstGeom>
      </xdr:spPr>
    </xdr:pic>
    <xdr:clientData/>
  </xdr:twoCellAnchor>
  <xdr:twoCellAnchor>
    <xdr:from>
      <xdr:col>10</xdr:col>
      <xdr:colOff>419100</xdr:colOff>
      <xdr:row>46</xdr:row>
      <xdr:rowOff>139700</xdr:rowOff>
    </xdr:from>
    <xdr:to>
      <xdr:col>10</xdr:col>
      <xdr:colOff>444500</xdr:colOff>
      <xdr:row>56</xdr:row>
      <xdr:rowOff>114300</xdr:rowOff>
    </xdr:to>
    <xdr:cxnSp macro="">
      <xdr:nvCxnSpPr>
        <xdr:cNvPr id="8" name="Straight Arrow Connector 7">
          <a:extLst>
            <a:ext uri="{FF2B5EF4-FFF2-40B4-BE49-F238E27FC236}">
              <a16:creationId xmlns:a16="http://schemas.microsoft.com/office/drawing/2014/main" id="{223743A2-4D45-1D41-9C3C-6735736E812E}"/>
            </a:ext>
          </a:extLst>
        </xdr:cNvPr>
        <xdr:cNvCxnSpPr/>
      </xdr:nvCxnSpPr>
      <xdr:spPr>
        <a:xfrm>
          <a:off x="14122400" y="11849100"/>
          <a:ext cx="25400" cy="2019300"/>
        </a:xfrm>
        <a:prstGeom prst="straightConnector1">
          <a:avLst/>
        </a:prstGeom>
        <a:ln w="57150">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469900</xdr:colOff>
      <xdr:row>59</xdr:row>
      <xdr:rowOff>38100</xdr:rowOff>
    </xdr:from>
    <xdr:to>
      <xdr:col>10</xdr:col>
      <xdr:colOff>508000</xdr:colOff>
      <xdr:row>67</xdr:row>
      <xdr:rowOff>215900</xdr:rowOff>
    </xdr:to>
    <xdr:cxnSp macro="">
      <xdr:nvCxnSpPr>
        <xdr:cNvPr id="9" name="Straight Arrow Connector 8">
          <a:extLst>
            <a:ext uri="{FF2B5EF4-FFF2-40B4-BE49-F238E27FC236}">
              <a16:creationId xmlns:a16="http://schemas.microsoft.com/office/drawing/2014/main" id="{1BD50649-3EBD-1542-9543-8BEA4DE48A58}"/>
            </a:ext>
          </a:extLst>
        </xdr:cNvPr>
        <xdr:cNvCxnSpPr/>
      </xdr:nvCxnSpPr>
      <xdr:spPr>
        <a:xfrm flipH="1" flipV="1">
          <a:off x="14173200" y="14795500"/>
          <a:ext cx="38100" cy="1816100"/>
        </a:xfrm>
        <a:prstGeom prst="straightConnector1">
          <a:avLst/>
        </a:prstGeom>
        <a:ln w="57150">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25400</xdr:colOff>
      <xdr:row>24</xdr:row>
      <xdr:rowOff>0</xdr:rowOff>
    </xdr:from>
    <xdr:to>
      <xdr:col>8</xdr:col>
      <xdr:colOff>774700</xdr:colOff>
      <xdr:row>29</xdr:row>
      <xdr:rowOff>76200</xdr:rowOff>
    </xdr:to>
    <xdr:cxnSp macro="">
      <xdr:nvCxnSpPr>
        <xdr:cNvPr id="3" name="Straight Arrow Connector 2">
          <a:extLst>
            <a:ext uri="{FF2B5EF4-FFF2-40B4-BE49-F238E27FC236}">
              <a16:creationId xmlns:a16="http://schemas.microsoft.com/office/drawing/2014/main" id="{6BBC6E19-763C-3B4A-B6F0-6FDC6C74DA1E}"/>
            </a:ext>
          </a:extLst>
        </xdr:cNvPr>
        <xdr:cNvCxnSpPr/>
      </xdr:nvCxnSpPr>
      <xdr:spPr>
        <a:xfrm>
          <a:off x="8077200" y="3517900"/>
          <a:ext cx="3340100" cy="1333500"/>
        </a:xfrm>
        <a:prstGeom prst="straightConnector1">
          <a:avLst/>
        </a:prstGeom>
        <a:ln>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7</xdr:col>
      <xdr:colOff>25400</xdr:colOff>
      <xdr:row>29</xdr:row>
      <xdr:rowOff>165100</xdr:rowOff>
    </xdr:from>
    <xdr:to>
      <xdr:col>8</xdr:col>
      <xdr:colOff>800100</xdr:colOff>
      <xdr:row>30</xdr:row>
      <xdr:rowOff>101600</xdr:rowOff>
    </xdr:to>
    <xdr:cxnSp macro="">
      <xdr:nvCxnSpPr>
        <xdr:cNvPr id="4" name="Straight Arrow Connector 3">
          <a:extLst>
            <a:ext uri="{FF2B5EF4-FFF2-40B4-BE49-F238E27FC236}">
              <a16:creationId xmlns:a16="http://schemas.microsoft.com/office/drawing/2014/main" id="{FE569607-C388-D147-BD18-326F8A233ED2}"/>
            </a:ext>
          </a:extLst>
        </xdr:cNvPr>
        <xdr:cNvCxnSpPr/>
      </xdr:nvCxnSpPr>
      <xdr:spPr>
        <a:xfrm flipV="1">
          <a:off x="9842500" y="4940300"/>
          <a:ext cx="1600200" cy="215900"/>
        </a:xfrm>
        <a:prstGeom prst="straightConnector1">
          <a:avLst/>
        </a:prstGeom>
        <a:ln>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6</xdr:col>
      <xdr:colOff>38100</xdr:colOff>
      <xdr:row>35</xdr:row>
      <xdr:rowOff>190500</xdr:rowOff>
    </xdr:from>
    <xdr:to>
      <xdr:col>8</xdr:col>
      <xdr:colOff>774700</xdr:colOff>
      <xdr:row>40</xdr:row>
      <xdr:rowOff>114300</xdr:rowOff>
    </xdr:to>
    <xdr:cxnSp macro="">
      <xdr:nvCxnSpPr>
        <xdr:cNvPr id="5" name="Straight Arrow Connector 4">
          <a:extLst>
            <a:ext uri="{FF2B5EF4-FFF2-40B4-BE49-F238E27FC236}">
              <a16:creationId xmlns:a16="http://schemas.microsoft.com/office/drawing/2014/main" id="{3F1EAB00-DB0B-204C-A11F-E741768FE389}"/>
            </a:ext>
          </a:extLst>
        </xdr:cNvPr>
        <xdr:cNvCxnSpPr/>
      </xdr:nvCxnSpPr>
      <xdr:spPr>
        <a:xfrm>
          <a:off x="8089900" y="6083300"/>
          <a:ext cx="3327400" cy="1181100"/>
        </a:xfrm>
        <a:prstGeom prst="straightConnector1">
          <a:avLst/>
        </a:prstGeom>
        <a:ln>
          <a:solidFill>
            <a:schemeClr val="accent4">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50800</xdr:colOff>
      <xdr:row>40</xdr:row>
      <xdr:rowOff>190500</xdr:rowOff>
    </xdr:from>
    <xdr:to>
      <xdr:col>8</xdr:col>
      <xdr:colOff>762000</xdr:colOff>
      <xdr:row>42</xdr:row>
      <xdr:rowOff>12700</xdr:rowOff>
    </xdr:to>
    <xdr:cxnSp macro="">
      <xdr:nvCxnSpPr>
        <xdr:cNvPr id="6" name="Straight Arrow Connector 5">
          <a:extLst>
            <a:ext uri="{FF2B5EF4-FFF2-40B4-BE49-F238E27FC236}">
              <a16:creationId xmlns:a16="http://schemas.microsoft.com/office/drawing/2014/main" id="{41693922-C3D3-7A45-92AC-628C108DFC5F}"/>
            </a:ext>
          </a:extLst>
        </xdr:cNvPr>
        <xdr:cNvCxnSpPr/>
      </xdr:nvCxnSpPr>
      <xdr:spPr>
        <a:xfrm flipV="1">
          <a:off x="9867900" y="7340600"/>
          <a:ext cx="1536700" cy="304800"/>
        </a:xfrm>
        <a:prstGeom prst="straightConnector1">
          <a:avLst/>
        </a:prstGeom>
        <a:ln>
          <a:solidFill>
            <a:schemeClr val="accent4">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8" Type="http://schemas.openxmlformats.org/officeDocument/2006/relationships/hyperlink" Target="http://www.fertilizer.org/imis20/images/Library_Downloads/2016_ifa_reetz.pdf?WebsiteKey=411e9724-4bda-422f-abfc-8152ed74f306&amp;=404%3bhttp%3a%2f%2fwww.fertilizer.org%3a80%2fen%2fimages%2fLibrary_Downloads%2f2016_ifa_reetz.pdf" TargetMode="External"/><Relationship Id="rId3" Type="http://schemas.openxmlformats.org/officeDocument/2006/relationships/hyperlink" Target="http://www.convertunits.com/molarmass/" TargetMode="External"/><Relationship Id="rId7" Type="http://schemas.openxmlformats.org/officeDocument/2006/relationships/hyperlink" Target="http://www.fertilizer.org/imis20/images/Library_Downloads/2016_ifa_reetz.pdf?WebsiteKey=411e9724-4bda-422f-abfc-8152ed74f306&amp;=404%3bhttp%3a%2f%2fwww.fertilizer.org%3a80%2fen%2fimages%2fLibrary_Downloads%2f2016_ifa_reetz.pdf" TargetMode="External"/><Relationship Id="rId2" Type="http://schemas.openxmlformats.org/officeDocument/2006/relationships/hyperlink" Target="http://www.convertunits.com/molarmass/" TargetMode="External"/><Relationship Id="rId1" Type="http://schemas.openxmlformats.org/officeDocument/2006/relationships/hyperlink" Target="http://www.convertunits.com/molarmass/" TargetMode="External"/><Relationship Id="rId6" Type="http://schemas.openxmlformats.org/officeDocument/2006/relationships/hyperlink" Target="http://www.convertunits.com/molarmass/" TargetMode="External"/><Relationship Id="rId5" Type="http://schemas.openxmlformats.org/officeDocument/2006/relationships/hyperlink" Target="http://www.convertunits.com/molarmass/" TargetMode="External"/><Relationship Id="rId4" Type="http://schemas.openxmlformats.org/officeDocument/2006/relationships/hyperlink" Target="http://www.convertunits.com/molarmas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7C2977-10DD-0944-8992-DD9C83631085}">
  <dimension ref="A2:L78"/>
  <sheetViews>
    <sheetView topLeftCell="A58" zoomScale="82" workbookViewId="0">
      <selection activeCell="B34" sqref="B34"/>
    </sheetView>
  </sheetViews>
  <sheetFormatPr defaultColWidth="10.83203125" defaultRowHeight="15.5"/>
  <cols>
    <col min="1" max="1" width="23.5" style="60" customWidth="1"/>
    <col min="2" max="2" width="16.33203125" style="60" bestFit="1" customWidth="1"/>
    <col min="3" max="3" width="15.08203125" style="60" bestFit="1" customWidth="1"/>
    <col min="4" max="4" width="12.08203125" style="60" bestFit="1" customWidth="1"/>
    <col min="5" max="5" width="19.5" style="60" bestFit="1" customWidth="1"/>
    <col min="6" max="6" width="23" style="60" bestFit="1" customWidth="1"/>
    <col min="7" max="7" width="23.08203125" style="81" bestFit="1" customWidth="1"/>
    <col min="8" max="9" width="10.83203125" style="81"/>
    <col min="10" max="10" width="25.33203125" style="81" bestFit="1" customWidth="1"/>
    <col min="11" max="11" width="9.58203125" style="81" bestFit="1" customWidth="1"/>
    <col min="12" max="12" width="27.83203125" style="81" customWidth="1"/>
    <col min="13" max="16384" width="10.83203125" style="81"/>
  </cols>
  <sheetData>
    <row r="2" spans="1:12" ht="23.5">
      <c r="A2" s="83"/>
    </row>
    <row r="3" spans="1:12" ht="23.5">
      <c r="A3" s="83"/>
    </row>
    <row r="4" spans="1:12" ht="23.5">
      <c r="A4" s="83"/>
    </row>
    <row r="5" spans="1:12" ht="24" thickBot="1">
      <c r="A5" s="83" t="s">
        <v>0</v>
      </c>
    </row>
    <row r="6" spans="1:12" ht="20.149999999999999" customHeight="1">
      <c r="A6" s="137" t="s">
        <v>1</v>
      </c>
      <c r="B6" s="138"/>
      <c r="C6" s="138"/>
      <c r="D6" s="138"/>
      <c r="E6" s="138"/>
      <c r="F6" s="138"/>
      <c r="G6" s="138"/>
      <c r="H6" s="138"/>
      <c r="I6" s="138"/>
      <c r="J6" s="138"/>
      <c r="K6" s="138"/>
      <c r="L6" s="139"/>
    </row>
    <row r="7" spans="1:12" ht="20.149999999999999" customHeight="1">
      <c r="A7" s="146" t="s">
        <v>2</v>
      </c>
      <c r="B7" s="147"/>
      <c r="C7" s="147"/>
      <c r="D7" s="147"/>
      <c r="E7" s="147"/>
      <c r="F7" s="147"/>
      <c r="G7" s="147"/>
      <c r="H7" s="147"/>
      <c r="I7" s="147"/>
      <c r="J7" s="147"/>
      <c r="K7" s="147"/>
      <c r="L7" s="148"/>
    </row>
    <row r="8" spans="1:12" ht="20.149999999999999" customHeight="1">
      <c r="A8" s="146" t="s">
        <v>3</v>
      </c>
      <c r="B8" s="147"/>
      <c r="C8" s="147"/>
      <c r="D8" s="147"/>
      <c r="E8" s="147"/>
      <c r="F8" s="147"/>
      <c r="G8" s="147"/>
      <c r="H8" s="147"/>
      <c r="I8" s="147"/>
      <c r="J8" s="147"/>
      <c r="K8" s="147"/>
      <c r="L8" s="148"/>
    </row>
    <row r="9" spans="1:12" ht="20.149999999999999" customHeight="1">
      <c r="A9" s="140" t="s">
        <v>4</v>
      </c>
      <c r="B9" s="141"/>
      <c r="C9" s="141"/>
      <c r="D9" s="141"/>
      <c r="E9" s="141"/>
      <c r="F9" s="141"/>
      <c r="G9" s="141"/>
      <c r="H9" s="141"/>
      <c r="I9" s="141"/>
      <c r="J9" s="141"/>
      <c r="K9" s="141"/>
      <c r="L9" s="142"/>
    </row>
    <row r="10" spans="1:12" ht="20.149999999999999" customHeight="1">
      <c r="A10" s="149" t="s">
        <v>5</v>
      </c>
      <c r="B10" s="150"/>
      <c r="C10" s="150"/>
      <c r="D10" s="150"/>
      <c r="E10" s="150"/>
      <c r="F10" s="150"/>
      <c r="G10" s="150"/>
      <c r="H10" s="150"/>
      <c r="I10" s="150"/>
      <c r="J10" s="150"/>
      <c r="K10" s="150"/>
      <c r="L10" s="151"/>
    </row>
    <row r="11" spans="1:12" ht="20.149999999999999" customHeight="1">
      <c r="A11" s="149" t="s">
        <v>6</v>
      </c>
      <c r="B11" s="150"/>
      <c r="C11" s="150"/>
      <c r="D11" s="150"/>
      <c r="E11" s="150"/>
      <c r="F11" s="150"/>
      <c r="G11" s="150"/>
      <c r="H11" s="150"/>
      <c r="I11" s="150"/>
      <c r="J11" s="150"/>
      <c r="K11" s="150"/>
      <c r="L11" s="151"/>
    </row>
    <row r="12" spans="1:12" ht="20.149999999999999" customHeight="1">
      <c r="A12" s="143" t="s">
        <v>7</v>
      </c>
      <c r="B12" s="144"/>
      <c r="C12" s="144"/>
      <c r="D12" s="144"/>
      <c r="E12" s="144"/>
      <c r="F12" s="144"/>
      <c r="G12" s="144"/>
      <c r="H12" s="144"/>
      <c r="I12" s="144"/>
      <c r="J12" s="144"/>
      <c r="K12" s="144"/>
      <c r="L12" s="145"/>
    </row>
    <row r="13" spans="1:12" ht="20.149999999999999" customHeight="1">
      <c r="A13" s="119" t="s">
        <v>8</v>
      </c>
      <c r="B13" s="120"/>
      <c r="C13" s="120"/>
      <c r="D13" s="120"/>
      <c r="E13" s="120"/>
      <c r="F13" s="120"/>
      <c r="G13" s="120"/>
      <c r="H13" s="120"/>
      <c r="I13" s="120"/>
      <c r="J13" s="120"/>
      <c r="K13" s="120"/>
      <c r="L13" s="121"/>
    </row>
    <row r="14" spans="1:12" ht="20.149999999999999" customHeight="1">
      <c r="A14" s="119" t="s">
        <v>9</v>
      </c>
      <c r="B14" s="120"/>
      <c r="C14" s="120"/>
      <c r="D14" s="120"/>
      <c r="E14" s="120"/>
      <c r="F14" s="120"/>
      <c r="G14" s="120"/>
      <c r="H14" s="120"/>
      <c r="I14" s="120"/>
      <c r="J14" s="120"/>
      <c r="K14" s="120"/>
      <c r="L14" s="121"/>
    </row>
    <row r="15" spans="1:12" ht="20.149999999999999" customHeight="1">
      <c r="A15" s="122" t="s">
        <v>10</v>
      </c>
      <c r="B15" s="123"/>
      <c r="C15" s="123"/>
      <c r="D15" s="123"/>
      <c r="E15" s="123"/>
      <c r="F15" s="123"/>
      <c r="G15" s="123"/>
      <c r="H15" s="123"/>
      <c r="I15" s="123"/>
      <c r="J15" s="123"/>
      <c r="K15" s="123"/>
      <c r="L15" s="124"/>
    </row>
    <row r="16" spans="1:12" ht="20.149999999999999" customHeight="1">
      <c r="A16" s="122" t="s">
        <v>11</v>
      </c>
      <c r="B16" s="123"/>
      <c r="C16" s="123"/>
      <c r="D16" s="123"/>
      <c r="E16" s="123"/>
      <c r="F16" s="123"/>
      <c r="G16" s="123"/>
      <c r="H16" s="123"/>
      <c r="I16" s="123"/>
      <c r="J16" s="123"/>
      <c r="K16" s="123"/>
      <c r="L16" s="124"/>
    </row>
    <row r="17" spans="1:12" ht="20.149999999999999" customHeight="1">
      <c r="A17" s="122" t="s">
        <v>12</v>
      </c>
      <c r="B17" s="123"/>
      <c r="C17" s="123"/>
      <c r="D17" s="123"/>
      <c r="E17" s="123"/>
      <c r="F17" s="123"/>
      <c r="G17" s="123"/>
      <c r="H17" s="123"/>
      <c r="I17" s="123"/>
      <c r="J17" s="123"/>
      <c r="K17" s="123"/>
      <c r="L17" s="124"/>
    </row>
    <row r="18" spans="1:12" ht="20.149999999999999" customHeight="1">
      <c r="A18" s="113" t="s">
        <v>13</v>
      </c>
      <c r="B18" s="114"/>
      <c r="C18" s="114"/>
      <c r="D18" s="114"/>
      <c r="E18" s="114"/>
      <c r="F18" s="114"/>
      <c r="G18" s="114"/>
      <c r="H18" s="114"/>
      <c r="I18" s="114"/>
      <c r="J18" s="114"/>
      <c r="K18" s="114"/>
      <c r="L18" s="115"/>
    </row>
    <row r="19" spans="1:12" ht="20.149999999999999" customHeight="1">
      <c r="A19" s="125" t="s">
        <v>14</v>
      </c>
      <c r="B19" s="126"/>
      <c r="C19" s="126"/>
      <c r="D19" s="126"/>
      <c r="E19" s="126"/>
      <c r="F19" s="126"/>
      <c r="G19" s="126"/>
      <c r="H19" s="126"/>
      <c r="I19" s="126"/>
      <c r="J19" s="126"/>
      <c r="K19" s="126"/>
      <c r="L19" s="127"/>
    </row>
    <row r="20" spans="1:12" ht="20.149999999999999" customHeight="1">
      <c r="A20" s="125" t="s">
        <v>15</v>
      </c>
      <c r="B20" s="126"/>
      <c r="C20" s="126"/>
      <c r="D20" s="126"/>
      <c r="E20" s="126"/>
      <c r="F20" s="126"/>
      <c r="G20" s="126"/>
      <c r="H20" s="126"/>
      <c r="I20" s="126"/>
      <c r="J20" s="126"/>
      <c r="K20" s="126"/>
      <c r="L20" s="127"/>
    </row>
    <row r="21" spans="1:12" ht="20.149999999999999" customHeight="1">
      <c r="A21" s="116" t="s">
        <v>16</v>
      </c>
      <c r="B21" s="117"/>
      <c r="C21" s="117"/>
      <c r="D21" s="117"/>
      <c r="E21" s="117"/>
      <c r="F21" s="117"/>
      <c r="G21" s="117"/>
      <c r="H21" s="117"/>
      <c r="I21" s="117"/>
      <c r="J21" s="117"/>
      <c r="K21" s="117"/>
      <c r="L21" s="118"/>
    </row>
    <row r="22" spans="1:12" ht="20.149999999999999" customHeight="1">
      <c r="A22" s="128" t="s">
        <v>17</v>
      </c>
      <c r="B22" s="129"/>
      <c r="C22" s="129"/>
      <c r="D22" s="129"/>
      <c r="E22" s="129"/>
      <c r="F22" s="129"/>
      <c r="G22" s="129"/>
      <c r="H22" s="129"/>
      <c r="I22" s="129"/>
      <c r="J22" s="129"/>
      <c r="K22" s="129"/>
      <c r="L22" s="130"/>
    </row>
    <row r="23" spans="1:12" ht="20.149999999999999" customHeight="1">
      <c r="A23" s="128" t="s">
        <v>18</v>
      </c>
      <c r="B23" s="129"/>
      <c r="C23" s="129"/>
      <c r="D23" s="129"/>
      <c r="E23" s="129"/>
      <c r="F23" s="129"/>
      <c r="G23" s="129"/>
      <c r="H23" s="129"/>
      <c r="I23" s="129"/>
      <c r="J23" s="129"/>
      <c r="K23" s="129"/>
      <c r="L23" s="130"/>
    </row>
    <row r="24" spans="1:12" ht="20.149999999999999" customHeight="1">
      <c r="A24" s="134" t="s">
        <v>19</v>
      </c>
      <c r="B24" s="132"/>
      <c r="C24" s="132"/>
      <c r="D24" s="132"/>
      <c r="E24" s="132"/>
      <c r="F24" s="132"/>
      <c r="G24" s="132"/>
      <c r="H24" s="132"/>
      <c r="I24" s="132"/>
      <c r="J24" s="132"/>
      <c r="K24" s="132"/>
      <c r="L24" s="133"/>
    </row>
    <row r="25" spans="1:12" ht="20.149999999999999" customHeight="1">
      <c r="A25" s="131" t="s">
        <v>20</v>
      </c>
      <c r="B25" s="132"/>
      <c r="C25" s="132"/>
      <c r="D25" s="132"/>
      <c r="E25" s="132"/>
      <c r="F25" s="132"/>
      <c r="G25" s="132"/>
      <c r="H25" s="132"/>
      <c r="I25" s="132"/>
      <c r="J25" s="132"/>
      <c r="K25" s="132"/>
      <c r="L25" s="133"/>
    </row>
    <row r="26" spans="1:12" ht="20.149999999999999" customHeight="1">
      <c r="A26" s="134" t="s">
        <v>21</v>
      </c>
      <c r="B26" s="132"/>
      <c r="C26" s="132"/>
      <c r="D26" s="132"/>
      <c r="E26" s="132"/>
      <c r="F26" s="132"/>
      <c r="G26" s="132"/>
      <c r="H26" s="132"/>
      <c r="I26" s="132"/>
      <c r="J26" s="132"/>
      <c r="K26" s="132"/>
      <c r="L26" s="133"/>
    </row>
    <row r="27" spans="1:12" ht="20.149999999999999" customHeight="1" thickBot="1">
      <c r="A27" s="152" t="s">
        <v>22</v>
      </c>
      <c r="B27" s="153"/>
      <c r="C27" s="153"/>
      <c r="D27" s="153"/>
      <c r="E27" s="153"/>
      <c r="F27" s="153"/>
      <c r="G27" s="153"/>
      <c r="H27" s="153"/>
      <c r="I27" s="153"/>
      <c r="J27" s="153"/>
      <c r="K27" s="153"/>
      <c r="L27" s="154"/>
    </row>
    <row r="28" spans="1:12" ht="16" thickBot="1">
      <c r="A28" s="82"/>
      <c r="B28" s="82"/>
      <c r="C28" s="82"/>
      <c r="D28" s="82"/>
      <c r="E28" s="82"/>
      <c r="F28" s="82"/>
      <c r="G28" s="82"/>
      <c r="H28" s="82"/>
      <c r="I28" s="82"/>
      <c r="J28" s="82"/>
      <c r="K28" s="82"/>
      <c r="L28" s="82"/>
    </row>
    <row r="29" spans="1:12" ht="21.5" thickBot="1">
      <c r="A29" s="88" t="s">
        <v>23</v>
      </c>
      <c r="B29" s="91"/>
    </row>
    <row r="30" spans="1:12" ht="18.5">
      <c r="A30" s="84"/>
      <c r="B30" s="99"/>
    </row>
    <row r="31" spans="1:12" ht="21">
      <c r="A31" s="155" t="s">
        <v>24</v>
      </c>
      <c r="B31" s="155"/>
      <c r="C31" s="155"/>
      <c r="D31" s="155"/>
      <c r="E31" s="155"/>
      <c r="F31" s="155"/>
    </row>
    <row r="32" spans="1:12" ht="16" thickBot="1">
      <c r="B32" s="89" t="s">
        <v>25</v>
      </c>
      <c r="C32" s="89" t="s">
        <v>26</v>
      </c>
      <c r="D32" s="89" t="s">
        <v>27</v>
      </c>
      <c r="E32" s="89" t="s">
        <v>28</v>
      </c>
      <c r="F32" s="58" t="s">
        <v>29</v>
      </c>
    </row>
    <row r="33" spans="1:11">
      <c r="A33" s="61" t="s">
        <v>30</v>
      </c>
      <c r="B33" s="67"/>
      <c r="C33" s="68"/>
      <c r="D33" s="69">
        <v>0.15</v>
      </c>
      <c r="E33" s="75">
        <f>$B$29</f>
        <v>0</v>
      </c>
      <c r="F33" s="71" t="e">
        <f>(B33*C33*D33)/E33</f>
        <v>#DIV/0!</v>
      </c>
    </row>
    <row r="34" spans="1:11">
      <c r="A34" s="62" t="s">
        <v>31</v>
      </c>
      <c r="B34" s="72"/>
      <c r="C34" s="73"/>
      <c r="D34" s="74">
        <v>0.16</v>
      </c>
      <c r="E34" s="75">
        <f>$B$29</f>
        <v>0</v>
      </c>
      <c r="F34" s="76" t="e">
        <f t="shared" ref="F34:F42" si="0">(B34*C34*D34)/E34</f>
        <v>#DIV/0!</v>
      </c>
    </row>
    <row r="35" spans="1:11">
      <c r="A35" s="62" t="s">
        <v>32</v>
      </c>
      <c r="B35" s="72"/>
      <c r="C35" s="73"/>
      <c r="D35" s="74">
        <v>0.46</v>
      </c>
      <c r="E35" s="75">
        <f>$B$29</f>
        <v>0</v>
      </c>
      <c r="F35" s="76" t="e">
        <f t="shared" si="0"/>
        <v>#DIV/0!</v>
      </c>
    </row>
    <row r="36" spans="1:11">
      <c r="A36" s="90" t="s">
        <v>33</v>
      </c>
      <c r="B36" s="72"/>
      <c r="C36" s="73"/>
      <c r="D36" s="74">
        <v>0.06</v>
      </c>
      <c r="E36" s="75">
        <f>$B$29</f>
        <v>0</v>
      </c>
      <c r="F36" s="76" t="e">
        <f t="shared" si="0"/>
        <v>#DIV/0!</v>
      </c>
    </row>
    <row r="37" spans="1:11">
      <c r="A37" s="90"/>
      <c r="B37" s="72"/>
      <c r="C37" s="73"/>
      <c r="D37" s="74"/>
      <c r="E37" s="75">
        <f t="shared" ref="E37:E39" si="1">$B$29</f>
        <v>0</v>
      </c>
      <c r="F37" s="76" t="e">
        <f t="shared" ref="F37:F39" si="2">(B37*C37*D37)/E37</f>
        <v>#DIV/0!</v>
      </c>
    </row>
    <row r="38" spans="1:11">
      <c r="A38" s="90"/>
      <c r="B38" s="72"/>
      <c r="C38" s="73"/>
      <c r="D38" s="74"/>
      <c r="E38" s="75">
        <f t="shared" si="1"/>
        <v>0</v>
      </c>
      <c r="F38" s="76" t="e">
        <f t="shared" si="2"/>
        <v>#DIV/0!</v>
      </c>
    </row>
    <row r="39" spans="1:11">
      <c r="A39" s="90"/>
      <c r="B39" s="72"/>
      <c r="C39" s="73"/>
      <c r="D39" s="74"/>
      <c r="E39" s="75">
        <f t="shared" si="1"/>
        <v>0</v>
      </c>
      <c r="F39" s="76" t="e">
        <f t="shared" si="2"/>
        <v>#DIV/0!</v>
      </c>
    </row>
    <row r="40" spans="1:11">
      <c r="A40" s="101"/>
      <c r="B40" s="72"/>
      <c r="C40" s="73"/>
      <c r="D40" s="103"/>
      <c r="E40" s="75">
        <f t="shared" ref="E40:E42" si="3">$B$29</f>
        <v>0</v>
      </c>
      <c r="F40" s="76" t="e">
        <f t="shared" si="0"/>
        <v>#DIV/0!</v>
      </c>
    </row>
    <row r="41" spans="1:11">
      <c r="A41" s="101"/>
      <c r="B41" s="72"/>
      <c r="C41" s="73"/>
      <c r="D41" s="103"/>
      <c r="E41" s="75">
        <f t="shared" si="3"/>
        <v>0</v>
      </c>
      <c r="F41" s="76" t="e">
        <f t="shared" si="0"/>
        <v>#DIV/0!</v>
      </c>
    </row>
    <row r="42" spans="1:11" ht="16" thickBot="1">
      <c r="A42" s="102"/>
      <c r="B42" s="77"/>
      <c r="C42" s="78"/>
      <c r="D42" s="104"/>
      <c r="E42" s="79">
        <f t="shared" si="3"/>
        <v>0</v>
      </c>
      <c r="F42" s="80" t="e">
        <f t="shared" si="0"/>
        <v>#DIV/0!</v>
      </c>
    </row>
    <row r="43" spans="1:11">
      <c r="A43" s="85"/>
      <c r="B43" s="100"/>
      <c r="C43" s="100"/>
      <c r="D43" s="95"/>
      <c r="F43" s="87"/>
    </row>
    <row r="44" spans="1:11" ht="21.5" thickBot="1">
      <c r="A44" s="156" t="s">
        <v>34</v>
      </c>
      <c r="B44" s="156"/>
      <c r="C44" s="156"/>
      <c r="D44" s="156"/>
      <c r="E44" s="156"/>
      <c r="F44" s="156"/>
      <c r="G44" s="156"/>
    </row>
    <row r="45" spans="1:11" ht="47" thickBot="1">
      <c r="B45" s="92" t="s">
        <v>35</v>
      </c>
      <c r="C45" s="93" t="s">
        <v>36</v>
      </c>
      <c r="D45" s="94" t="s">
        <v>27</v>
      </c>
      <c r="E45" s="94" t="s">
        <v>37</v>
      </c>
      <c r="F45" s="94" t="s">
        <v>28</v>
      </c>
      <c r="G45" s="59" t="s">
        <v>29</v>
      </c>
      <c r="J45" s="135" t="s">
        <v>38</v>
      </c>
      <c r="K45" s="136"/>
    </row>
    <row r="46" spans="1:11" ht="21.5" thickBot="1">
      <c r="A46" s="61" t="s">
        <v>39</v>
      </c>
      <c r="B46" s="67"/>
      <c r="C46" s="68"/>
      <c r="D46" s="69">
        <v>0.17</v>
      </c>
      <c r="E46" s="70">
        <v>12.64</v>
      </c>
      <c r="F46" s="70">
        <f>$B$29</f>
        <v>0</v>
      </c>
      <c r="G46" s="71" t="e">
        <f t="shared" ref="G46:G55" si="4">((B46*C46*D46)/F46)*E46</f>
        <v>#DIV/0!</v>
      </c>
      <c r="J46" s="63" t="s">
        <v>40</v>
      </c>
      <c r="K46" s="65" t="e">
        <f>SUM(F33:F42,G46:G55)</f>
        <v>#DIV/0!</v>
      </c>
    </row>
    <row r="47" spans="1:11">
      <c r="A47" s="62" t="s">
        <v>41</v>
      </c>
      <c r="B47" s="72"/>
      <c r="C47" s="73"/>
      <c r="D47" s="74">
        <v>0.2</v>
      </c>
      <c r="E47" s="75">
        <v>10.53</v>
      </c>
      <c r="F47" s="75">
        <f>$B$29</f>
        <v>0</v>
      </c>
      <c r="G47" s="76" t="e">
        <f t="shared" si="4"/>
        <v>#DIV/0!</v>
      </c>
    </row>
    <row r="48" spans="1:11">
      <c r="A48" s="90" t="s">
        <v>42</v>
      </c>
      <c r="B48" s="72"/>
      <c r="C48" s="73"/>
      <c r="D48" s="74">
        <v>0.04</v>
      </c>
      <c r="E48" s="75">
        <v>10.199999999999999</v>
      </c>
      <c r="F48" s="75">
        <f>$B$29</f>
        <v>0</v>
      </c>
      <c r="G48" s="76" t="e">
        <f t="shared" si="4"/>
        <v>#DIV/0!</v>
      </c>
    </row>
    <row r="49" spans="1:11">
      <c r="A49" s="101" t="s">
        <v>43</v>
      </c>
      <c r="B49" s="72"/>
      <c r="C49" s="73"/>
      <c r="D49" s="103">
        <v>0.32</v>
      </c>
      <c r="E49" s="75">
        <v>11.07</v>
      </c>
      <c r="F49" s="75">
        <f t="shared" ref="F49:F55" si="5">$B$29</f>
        <v>0</v>
      </c>
      <c r="G49" s="76" t="e">
        <f t="shared" si="4"/>
        <v>#DIV/0!</v>
      </c>
    </row>
    <row r="50" spans="1:11">
      <c r="A50" s="101"/>
      <c r="B50" s="72"/>
      <c r="C50" s="73"/>
      <c r="D50" s="103"/>
      <c r="E50" s="107"/>
      <c r="F50" s="75">
        <f t="shared" si="5"/>
        <v>0</v>
      </c>
      <c r="G50" s="76" t="e">
        <f t="shared" ref="G50:G53" si="6">((B50*C50*D50)/F50)*E50</f>
        <v>#DIV/0!</v>
      </c>
    </row>
    <row r="51" spans="1:11">
      <c r="A51" s="101"/>
      <c r="B51" s="72"/>
      <c r="C51" s="73"/>
      <c r="D51" s="103"/>
      <c r="E51" s="107"/>
      <c r="F51" s="75">
        <f t="shared" si="5"/>
        <v>0</v>
      </c>
      <c r="G51" s="76" t="e">
        <f t="shared" si="6"/>
        <v>#DIV/0!</v>
      </c>
    </row>
    <row r="52" spans="1:11">
      <c r="A52" s="101"/>
      <c r="B52" s="72"/>
      <c r="C52" s="73"/>
      <c r="D52" s="103"/>
      <c r="E52" s="107"/>
      <c r="F52" s="75">
        <f t="shared" si="5"/>
        <v>0</v>
      </c>
      <c r="G52" s="76" t="e">
        <f t="shared" si="6"/>
        <v>#DIV/0!</v>
      </c>
    </row>
    <row r="53" spans="1:11">
      <c r="A53" s="101"/>
      <c r="B53" s="72"/>
      <c r="C53" s="73"/>
      <c r="D53" s="103"/>
      <c r="E53" s="107"/>
      <c r="F53" s="75">
        <f t="shared" si="5"/>
        <v>0</v>
      </c>
      <c r="G53" s="76" t="e">
        <f t="shared" si="6"/>
        <v>#DIV/0!</v>
      </c>
    </row>
    <row r="54" spans="1:11">
      <c r="A54" s="101"/>
      <c r="B54" s="72"/>
      <c r="C54" s="73"/>
      <c r="D54" s="103"/>
      <c r="E54" s="107"/>
      <c r="F54" s="75">
        <f t="shared" si="5"/>
        <v>0</v>
      </c>
      <c r="G54" s="76" t="e">
        <f t="shared" si="4"/>
        <v>#DIV/0!</v>
      </c>
    </row>
    <row r="55" spans="1:11" ht="16" thickBot="1">
      <c r="A55" s="102"/>
      <c r="B55" s="77"/>
      <c r="C55" s="78"/>
      <c r="D55" s="104"/>
      <c r="E55" s="108"/>
      <c r="F55" s="79">
        <f t="shared" si="5"/>
        <v>0</v>
      </c>
      <c r="G55" s="80" t="e">
        <f t="shared" si="4"/>
        <v>#DIV/0!</v>
      </c>
    </row>
    <row r="56" spans="1:11">
      <c r="A56" s="85"/>
      <c r="B56" s="100"/>
      <c r="C56" s="100"/>
      <c r="D56" s="86"/>
      <c r="G56" s="87"/>
    </row>
    <row r="57" spans="1:11" ht="21.5" thickBot="1">
      <c r="A57" s="156" t="s">
        <v>44</v>
      </c>
      <c r="B57" s="156"/>
      <c r="C57" s="156"/>
      <c r="D57" s="156"/>
      <c r="E57" s="156"/>
      <c r="F57" s="156"/>
      <c r="G57" s="98"/>
    </row>
    <row r="58" spans="1:11" ht="34" thickBot="1">
      <c r="B58" s="89" t="s">
        <v>25</v>
      </c>
      <c r="C58" s="96" t="s">
        <v>26</v>
      </c>
      <c r="D58" s="96" t="s">
        <v>27</v>
      </c>
      <c r="E58" s="96" t="s">
        <v>28</v>
      </c>
      <c r="F58" s="58" t="s">
        <v>29</v>
      </c>
      <c r="J58" s="135" t="s">
        <v>45</v>
      </c>
      <c r="K58" s="136"/>
    </row>
    <row r="59" spans="1:11" ht="21.5" thickBot="1">
      <c r="A59" s="61" t="s">
        <v>46</v>
      </c>
      <c r="B59" s="67"/>
      <c r="C59" s="68"/>
      <c r="D59" s="69">
        <v>0.2</v>
      </c>
      <c r="E59" s="70">
        <f>$B$29</f>
        <v>0</v>
      </c>
      <c r="F59" s="71" t="e">
        <f>(B59*C59*D59)/E59</f>
        <v>#DIV/0!</v>
      </c>
      <c r="J59" s="111" t="s">
        <v>47</v>
      </c>
      <c r="K59" s="112" t="e">
        <f>K46+K70</f>
        <v>#DIV/0!</v>
      </c>
    </row>
    <row r="60" spans="1:11">
      <c r="A60" s="62" t="s">
        <v>48</v>
      </c>
      <c r="B60" s="72"/>
      <c r="C60" s="73"/>
      <c r="D60" s="74">
        <v>0.21</v>
      </c>
      <c r="E60" s="75">
        <f>$B$29</f>
        <v>0</v>
      </c>
      <c r="F60" s="76" t="e">
        <f>(B60*C60*D60)/E60</f>
        <v>#DIV/0!</v>
      </c>
    </row>
    <row r="61" spans="1:11">
      <c r="A61" s="62"/>
      <c r="B61" s="72"/>
      <c r="C61" s="73"/>
      <c r="D61" s="74"/>
      <c r="E61" s="75">
        <f t="shared" ref="E61:E63" si="7">$B$29</f>
        <v>0</v>
      </c>
      <c r="F61" s="76" t="e">
        <f t="shared" ref="F61:F63" si="8">(B61*C61*D61)/E61</f>
        <v>#DIV/0!</v>
      </c>
    </row>
    <row r="62" spans="1:11">
      <c r="A62" s="62"/>
      <c r="B62" s="72"/>
      <c r="C62" s="73"/>
      <c r="D62" s="74"/>
      <c r="E62" s="75">
        <f t="shared" si="7"/>
        <v>0</v>
      </c>
      <c r="F62" s="76" t="e">
        <f t="shared" si="8"/>
        <v>#DIV/0!</v>
      </c>
    </row>
    <row r="63" spans="1:11">
      <c r="A63" s="62"/>
      <c r="B63" s="72"/>
      <c r="C63" s="73"/>
      <c r="D63" s="74"/>
      <c r="E63" s="75">
        <f t="shared" si="7"/>
        <v>0</v>
      </c>
      <c r="F63" s="76" t="e">
        <f t="shared" si="8"/>
        <v>#DIV/0!</v>
      </c>
    </row>
    <row r="64" spans="1:11">
      <c r="A64" s="105"/>
      <c r="B64" s="72"/>
      <c r="C64" s="73"/>
      <c r="D64" s="103"/>
      <c r="E64" s="75">
        <f t="shared" ref="E64:E66" si="9">$B$29</f>
        <v>0</v>
      </c>
      <c r="F64" s="76" t="e">
        <f t="shared" ref="F64:F66" si="10">(B64*C64*D64)/E64</f>
        <v>#DIV/0!</v>
      </c>
    </row>
    <row r="65" spans="1:11">
      <c r="A65" s="105"/>
      <c r="B65" s="72"/>
      <c r="C65" s="73"/>
      <c r="D65" s="103"/>
      <c r="E65" s="75">
        <f t="shared" si="9"/>
        <v>0</v>
      </c>
      <c r="F65" s="76" t="e">
        <f t="shared" si="10"/>
        <v>#DIV/0!</v>
      </c>
    </row>
    <row r="66" spans="1:11" ht="16" thickBot="1">
      <c r="A66" s="106"/>
      <c r="B66" s="77"/>
      <c r="C66" s="78"/>
      <c r="D66" s="104"/>
      <c r="E66" s="79">
        <f t="shared" si="9"/>
        <v>0</v>
      </c>
      <c r="F66" s="80" t="e">
        <f t="shared" si="10"/>
        <v>#DIV/0!</v>
      </c>
    </row>
    <row r="67" spans="1:11">
      <c r="B67" s="100"/>
      <c r="C67" s="100"/>
      <c r="D67" s="95"/>
      <c r="F67" s="87"/>
    </row>
    <row r="68" spans="1:11" ht="21.5" thickBot="1">
      <c r="A68" s="156" t="s">
        <v>49</v>
      </c>
      <c r="B68" s="156"/>
      <c r="C68" s="156"/>
      <c r="D68" s="156"/>
      <c r="E68" s="156"/>
      <c r="F68" s="156"/>
      <c r="G68" s="156"/>
    </row>
    <row r="69" spans="1:11" ht="47" thickBot="1">
      <c r="A69" s="97"/>
      <c r="B69" s="92" t="s">
        <v>35</v>
      </c>
      <c r="C69" s="93" t="s">
        <v>36</v>
      </c>
      <c r="D69" s="94" t="s">
        <v>27</v>
      </c>
      <c r="E69" s="94" t="s">
        <v>37</v>
      </c>
      <c r="F69" s="94" t="s">
        <v>28</v>
      </c>
      <c r="G69" s="59" t="s">
        <v>29</v>
      </c>
      <c r="J69" s="135" t="s">
        <v>50</v>
      </c>
      <c r="K69" s="136"/>
    </row>
    <row r="70" spans="1:11" ht="21.5" thickBot="1">
      <c r="A70" s="61" t="s">
        <v>51</v>
      </c>
      <c r="B70" s="67"/>
      <c r="C70" s="68"/>
      <c r="D70" s="69">
        <v>0.17</v>
      </c>
      <c r="E70" s="70">
        <v>10.7</v>
      </c>
      <c r="F70" s="70">
        <f>$B$29</f>
        <v>0</v>
      </c>
      <c r="G70" s="71" t="e">
        <f t="shared" ref="G70:G77" si="11">((B70*C70*D70)/F70)*E70</f>
        <v>#DIV/0!</v>
      </c>
      <c r="J70" s="64" t="s">
        <v>52</v>
      </c>
      <c r="K70" s="66" t="e">
        <f>SUM(F59:F66,G70:G78)</f>
        <v>#DIV/0!</v>
      </c>
    </row>
    <row r="71" spans="1:11">
      <c r="A71" s="62" t="s">
        <v>53</v>
      </c>
      <c r="B71" s="72"/>
      <c r="C71" s="73"/>
      <c r="D71" s="74">
        <v>0.1</v>
      </c>
      <c r="E71" s="75">
        <v>11.67</v>
      </c>
      <c r="F71" s="75">
        <f>$B$29</f>
        <v>0</v>
      </c>
      <c r="G71" s="76" t="e">
        <f t="shared" si="11"/>
        <v>#DIV/0!</v>
      </c>
    </row>
    <row r="72" spans="1:11">
      <c r="A72" s="90" t="s">
        <v>54</v>
      </c>
      <c r="B72" s="72"/>
      <c r="C72" s="73"/>
      <c r="D72" s="74">
        <v>7.0000000000000007E-2</v>
      </c>
      <c r="E72" s="75">
        <v>10.47</v>
      </c>
      <c r="F72" s="75">
        <f>$B$29</f>
        <v>0</v>
      </c>
      <c r="G72" s="76" t="e">
        <f t="shared" si="11"/>
        <v>#DIV/0!</v>
      </c>
    </row>
    <row r="73" spans="1:11">
      <c r="A73" s="90"/>
      <c r="B73" s="72"/>
      <c r="C73" s="73"/>
      <c r="D73" s="74"/>
      <c r="E73" s="107"/>
      <c r="F73" s="75">
        <f t="shared" ref="F73:F74" si="12">$B$29</f>
        <v>0</v>
      </c>
      <c r="G73" s="76" t="e">
        <f t="shared" ref="G73:G74" si="13">((B73*C73*D73)/F73)*E73</f>
        <v>#DIV/0!</v>
      </c>
    </row>
    <row r="74" spans="1:11">
      <c r="A74" s="90"/>
      <c r="B74" s="72"/>
      <c r="C74" s="73"/>
      <c r="D74" s="74"/>
      <c r="E74" s="107"/>
      <c r="F74" s="75">
        <f t="shared" si="12"/>
        <v>0</v>
      </c>
      <c r="G74" s="76" t="e">
        <f t="shared" si="13"/>
        <v>#DIV/0!</v>
      </c>
    </row>
    <row r="75" spans="1:11">
      <c r="A75" s="101"/>
      <c r="B75" s="72"/>
      <c r="C75" s="73"/>
      <c r="D75" s="103"/>
      <c r="E75" s="107"/>
      <c r="F75" s="75">
        <f t="shared" ref="F75:F78" si="14">$B$29</f>
        <v>0</v>
      </c>
      <c r="G75" s="76" t="e">
        <f t="shared" si="11"/>
        <v>#DIV/0!</v>
      </c>
    </row>
    <row r="76" spans="1:11">
      <c r="A76" s="101"/>
      <c r="B76" s="72"/>
      <c r="C76" s="73"/>
      <c r="D76" s="103"/>
      <c r="E76" s="107"/>
      <c r="F76" s="75">
        <f t="shared" si="14"/>
        <v>0</v>
      </c>
      <c r="G76" s="76" t="e">
        <f t="shared" si="11"/>
        <v>#DIV/0!</v>
      </c>
    </row>
    <row r="77" spans="1:11">
      <c r="A77" s="101"/>
      <c r="B77" s="72"/>
      <c r="C77" s="73"/>
      <c r="D77" s="103"/>
      <c r="E77" s="107"/>
      <c r="F77" s="75">
        <f t="shared" si="14"/>
        <v>0</v>
      </c>
      <c r="G77" s="76" t="e">
        <f t="shared" si="11"/>
        <v>#DIV/0!</v>
      </c>
    </row>
    <row r="78" spans="1:11" ht="16" thickBot="1">
      <c r="A78" s="102"/>
      <c r="B78" s="77"/>
      <c r="C78" s="78"/>
      <c r="D78" s="104"/>
      <c r="E78" s="108"/>
      <c r="F78" s="79">
        <f t="shared" si="14"/>
        <v>0</v>
      </c>
      <c r="G78" s="80" t="e">
        <f t="shared" ref="G78" si="15">((B78*C78*D78)/F78)*E78</f>
        <v>#DIV/0!</v>
      </c>
    </row>
  </sheetData>
  <mergeCells count="29">
    <mergeCell ref="J69:K69"/>
    <mergeCell ref="A26:L26"/>
    <mergeCell ref="A27:L27"/>
    <mergeCell ref="A31:F31"/>
    <mergeCell ref="A44:G44"/>
    <mergeCell ref="J45:K45"/>
    <mergeCell ref="A57:F57"/>
    <mergeCell ref="A68:G68"/>
    <mergeCell ref="A23:L23"/>
    <mergeCell ref="A25:L25"/>
    <mergeCell ref="A24:L24"/>
    <mergeCell ref="J58:K58"/>
    <mergeCell ref="A6:L6"/>
    <mergeCell ref="A9:L9"/>
    <mergeCell ref="A12:L12"/>
    <mergeCell ref="A7:L7"/>
    <mergeCell ref="A10:L10"/>
    <mergeCell ref="A8:L8"/>
    <mergeCell ref="A11:L11"/>
    <mergeCell ref="A13:L13"/>
    <mergeCell ref="A15:L15"/>
    <mergeCell ref="A16:L16"/>
    <mergeCell ref="A19:L19"/>
    <mergeCell ref="A22:L22"/>
    <mergeCell ref="A18:L18"/>
    <mergeCell ref="A21:L21"/>
    <mergeCell ref="A14:L14"/>
    <mergeCell ref="A17:L17"/>
    <mergeCell ref="A20:L20"/>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E6"/>
  <sheetViews>
    <sheetView workbookViewId="0">
      <selection sqref="A1:E6"/>
    </sheetView>
  </sheetViews>
  <sheetFormatPr defaultColWidth="10.83203125" defaultRowHeight="15.5"/>
  <cols>
    <col min="5" max="5" width="12" bestFit="1" customWidth="1"/>
  </cols>
  <sheetData>
    <row r="1" spans="1:5" ht="26">
      <c r="A1" s="205" t="s">
        <v>164</v>
      </c>
      <c r="B1" s="206"/>
      <c r="C1" s="206"/>
      <c r="D1" s="206"/>
      <c r="E1" s="207"/>
    </row>
    <row r="2" spans="1:5" ht="26">
      <c r="A2" s="208" t="s">
        <v>69</v>
      </c>
      <c r="B2" s="209"/>
      <c r="C2" s="209"/>
      <c r="D2" s="210"/>
      <c r="E2" s="55">
        <v>0.2</v>
      </c>
    </row>
    <row r="3" spans="1:5" ht="26">
      <c r="A3" s="208" t="s">
        <v>103</v>
      </c>
      <c r="B3" s="209"/>
      <c r="C3" s="209"/>
      <c r="D3" s="210"/>
      <c r="E3" s="56"/>
    </row>
    <row r="4" spans="1:5" ht="26">
      <c r="A4" s="208" t="s">
        <v>105</v>
      </c>
      <c r="B4" s="209"/>
      <c r="C4" s="209"/>
      <c r="D4" s="210"/>
      <c r="E4" s="56"/>
    </row>
    <row r="5" spans="1:5" ht="26.5" thickBot="1">
      <c r="A5" s="208" t="s">
        <v>72</v>
      </c>
      <c r="B5" s="209"/>
      <c r="C5" s="209"/>
      <c r="D5" s="210"/>
      <c r="E5" s="57"/>
    </row>
    <row r="6" spans="1:5" ht="26.5" thickTop="1">
      <c r="A6" s="197" t="s">
        <v>73</v>
      </c>
      <c r="B6" s="198"/>
      <c r="C6" s="198"/>
      <c r="D6" s="198"/>
      <c r="E6" s="22" t="e">
        <f>(E2*E3*E4)/E5</f>
        <v>#DIV/0!</v>
      </c>
    </row>
  </sheetData>
  <sheetProtection algorithmName="SHA-512" hashValue="StikxFU7USoWFbBDU/VcZiqilKHVyVO9g+SWL4Ih/LgnMjJUgNanz2hPg4BctbhAIgEXFzfBi4inQaH1hFapNA==" saltValue="5J1RGSxgDErP9MEpvghl/A==" spinCount="100000" sheet="1" objects="1" scenarios="1"/>
  <mergeCells count="6">
    <mergeCell ref="A6:D6"/>
    <mergeCell ref="A1:E1"/>
    <mergeCell ref="A2:D2"/>
    <mergeCell ref="A3:D3"/>
    <mergeCell ref="A4:D4"/>
    <mergeCell ref="A5:D5"/>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6"/>
  <sheetViews>
    <sheetView workbookViewId="0">
      <selection sqref="A1:E6"/>
    </sheetView>
  </sheetViews>
  <sheetFormatPr defaultColWidth="10.83203125" defaultRowHeight="15.5"/>
  <cols>
    <col min="5" max="5" width="12" bestFit="1" customWidth="1"/>
  </cols>
  <sheetData>
    <row r="1" spans="1:5" ht="26">
      <c r="A1" s="205" t="s">
        <v>165</v>
      </c>
      <c r="B1" s="206"/>
      <c r="C1" s="206"/>
      <c r="D1" s="206"/>
      <c r="E1" s="207"/>
    </row>
    <row r="2" spans="1:5" ht="26">
      <c r="A2" s="208" t="s">
        <v>69</v>
      </c>
      <c r="B2" s="209"/>
      <c r="C2" s="209"/>
      <c r="D2" s="210"/>
      <c r="E2" s="55">
        <v>0.21</v>
      </c>
    </row>
    <row r="3" spans="1:5" ht="26">
      <c r="A3" s="208" t="s">
        <v>103</v>
      </c>
      <c r="B3" s="209"/>
      <c r="C3" s="209"/>
      <c r="D3" s="210"/>
      <c r="E3" s="56"/>
    </row>
    <row r="4" spans="1:5" ht="26">
      <c r="A4" s="208" t="s">
        <v>105</v>
      </c>
      <c r="B4" s="209"/>
      <c r="C4" s="209"/>
      <c r="D4" s="210"/>
      <c r="E4" s="56"/>
    </row>
    <row r="5" spans="1:5" ht="26.5" thickBot="1">
      <c r="A5" s="208" t="s">
        <v>72</v>
      </c>
      <c r="B5" s="209"/>
      <c r="C5" s="209"/>
      <c r="D5" s="210"/>
      <c r="E5" s="57"/>
    </row>
    <row r="6" spans="1:5" ht="26.5" thickTop="1">
      <c r="A6" s="197" t="s">
        <v>73</v>
      </c>
      <c r="B6" s="198"/>
      <c r="C6" s="198"/>
      <c r="D6" s="198"/>
      <c r="E6" s="22" t="e">
        <f>(E2*E3*E4)/E5</f>
        <v>#DIV/0!</v>
      </c>
    </row>
  </sheetData>
  <sheetProtection algorithmName="SHA-512" hashValue="EdMGxWFeJOB3CYFSxBj2WFeoZbtAiQ8JZWi+exRHShr2PV0Qz7EquoiZUT9yQi9qBYOfHVmU8Hav+ZuS1hneRQ==" saltValue="8TxYpiNk8i9aKAZnW5Sacw==" spinCount="100000" sheet="1" objects="1" scenarios="1"/>
  <mergeCells count="6">
    <mergeCell ref="A6:D6"/>
    <mergeCell ref="A1:E1"/>
    <mergeCell ref="A2:D2"/>
    <mergeCell ref="A3:D3"/>
    <mergeCell ref="A4:D4"/>
    <mergeCell ref="A5:D5"/>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E6"/>
  <sheetViews>
    <sheetView workbookViewId="0">
      <selection sqref="A1:E6"/>
    </sheetView>
  </sheetViews>
  <sheetFormatPr defaultColWidth="10.83203125" defaultRowHeight="15.5"/>
  <cols>
    <col min="5" max="5" width="12" bestFit="1" customWidth="1"/>
  </cols>
  <sheetData>
    <row r="1" spans="1:5" ht="26">
      <c r="A1" s="205" t="s">
        <v>166</v>
      </c>
      <c r="B1" s="206"/>
      <c r="C1" s="206"/>
      <c r="D1" s="206"/>
      <c r="E1" s="207"/>
    </row>
    <row r="2" spans="1:5" ht="26">
      <c r="A2" s="208" t="s">
        <v>69</v>
      </c>
      <c r="B2" s="209"/>
      <c r="C2" s="209"/>
      <c r="D2" s="210"/>
      <c r="E2" s="55">
        <v>0.46</v>
      </c>
    </row>
    <row r="3" spans="1:5" ht="26">
      <c r="A3" s="208" t="s">
        <v>103</v>
      </c>
      <c r="B3" s="209"/>
      <c r="C3" s="209"/>
      <c r="D3" s="210"/>
      <c r="E3" s="56"/>
    </row>
    <row r="4" spans="1:5" ht="26">
      <c r="A4" s="208" t="s">
        <v>105</v>
      </c>
      <c r="B4" s="209"/>
      <c r="C4" s="209"/>
      <c r="D4" s="210"/>
      <c r="E4" s="56"/>
    </row>
    <row r="5" spans="1:5" ht="26.5" thickBot="1">
      <c r="A5" s="208" t="s">
        <v>72</v>
      </c>
      <c r="B5" s="209"/>
      <c r="C5" s="209"/>
      <c r="D5" s="210"/>
      <c r="E5" s="57"/>
    </row>
    <row r="6" spans="1:5" ht="26.5" thickTop="1">
      <c r="A6" s="197" t="s">
        <v>73</v>
      </c>
      <c r="B6" s="198"/>
      <c r="C6" s="198"/>
      <c r="D6" s="198"/>
      <c r="E6" s="22" t="e">
        <f>(E2*E3*E4)/E5</f>
        <v>#DIV/0!</v>
      </c>
    </row>
  </sheetData>
  <sheetProtection algorithmName="SHA-512" hashValue="EHdthDAGhPjZF7H+qMPteU5EknLYdPOxitSntn01bj+mI71MI+YTI5vc1NftKPO1pw3ZOeeqHRM7kxJ2gtmduw==" saltValue="jqmvGQZBwiBg1h3Pd4XINA==" spinCount="100000" sheet="1" objects="1" scenarios="1"/>
  <mergeCells count="6">
    <mergeCell ref="A6:D6"/>
    <mergeCell ref="A1:E1"/>
    <mergeCell ref="A2:D2"/>
    <mergeCell ref="A3:D3"/>
    <mergeCell ref="A4:D4"/>
    <mergeCell ref="A5:D5"/>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E6"/>
  <sheetViews>
    <sheetView workbookViewId="0">
      <selection activeCell="G6" sqref="G6"/>
    </sheetView>
  </sheetViews>
  <sheetFormatPr defaultColWidth="10.83203125" defaultRowHeight="15.5"/>
  <cols>
    <col min="5" max="5" width="12" bestFit="1" customWidth="1"/>
  </cols>
  <sheetData>
    <row r="1" spans="1:5" ht="26">
      <c r="A1" s="205" t="s">
        <v>167</v>
      </c>
      <c r="B1" s="206"/>
      <c r="C1" s="206"/>
      <c r="D1" s="206"/>
      <c r="E1" s="207"/>
    </row>
    <row r="2" spans="1:5" ht="26">
      <c r="A2" s="208" t="s">
        <v>69</v>
      </c>
      <c r="B2" s="209"/>
      <c r="C2" s="209"/>
      <c r="D2" s="210"/>
      <c r="E2" s="55">
        <v>0.06</v>
      </c>
    </row>
    <row r="3" spans="1:5" ht="26">
      <c r="A3" s="208" t="s">
        <v>103</v>
      </c>
      <c r="B3" s="209"/>
      <c r="C3" s="209"/>
      <c r="D3" s="210"/>
      <c r="E3" s="56"/>
    </row>
    <row r="4" spans="1:5" ht="26">
      <c r="A4" s="208" t="s">
        <v>105</v>
      </c>
      <c r="B4" s="209"/>
      <c r="C4" s="209"/>
      <c r="D4" s="210"/>
      <c r="E4" s="56"/>
    </row>
    <row r="5" spans="1:5" ht="26.5" thickBot="1">
      <c r="A5" s="208" t="s">
        <v>72</v>
      </c>
      <c r="B5" s="209"/>
      <c r="C5" s="209"/>
      <c r="D5" s="210"/>
      <c r="E5" s="57"/>
    </row>
    <row r="6" spans="1:5" ht="26.5" thickTop="1">
      <c r="A6" s="197" t="s">
        <v>73</v>
      </c>
      <c r="B6" s="198"/>
      <c r="C6" s="198"/>
      <c r="D6" s="198"/>
      <c r="E6" s="22" t="e">
        <f>(E2*E3*E4)/E5</f>
        <v>#DIV/0!</v>
      </c>
    </row>
  </sheetData>
  <sheetProtection algorithmName="SHA-512" hashValue="o4V836J2h1CEAZNapdHnhHzf1lN/1nllGJLu/6asqGKpMBWNBQytea+iD7QsFXk1tYUMcah7xYK98Wv/A+saGg==" saltValue="A55KWfjWjwjsNivkwkN5xw==" spinCount="100000" sheet="1" objects="1" scenarios="1"/>
  <mergeCells count="6">
    <mergeCell ref="A6:D6"/>
    <mergeCell ref="A1:E1"/>
    <mergeCell ref="A2:D2"/>
    <mergeCell ref="A3:D3"/>
    <mergeCell ref="A4:D4"/>
    <mergeCell ref="A5:D5"/>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E6"/>
  <sheetViews>
    <sheetView workbookViewId="0">
      <selection activeCell="E6" sqref="E6"/>
    </sheetView>
  </sheetViews>
  <sheetFormatPr defaultColWidth="10.83203125" defaultRowHeight="15.5"/>
  <cols>
    <col min="5" max="5" width="12" bestFit="1" customWidth="1"/>
  </cols>
  <sheetData>
    <row r="1" spans="1:5" ht="26">
      <c r="A1" s="205" t="s">
        <v>168</v>
      </c>
      <c r="B1" s="206"/>
      <c r="C1" s="206"/>
      <c r="D1" s="206"/>
      <c r="E1" s="207"/>
    </row>
    <row r="2" spans="1:5" ht="26">
      <c r="A2" s="208" t="s">
        <v>69</v>
      </c>
      <c r="B2" s="209"/>
      <c r="C2" s="209"/>
      <c r="D2" s="210"/>
      <c r="E2" s="55">
        <v>0.08</v>
      </c>
    </row>
    <row r="3" spans="1:5" ht="26">
      <c r="A3" s="208" t="s">
        <v>169</v>
      </c>
      <c r="B3" s="209"/>
      <c r="C3" s="209"/>
      <c r="D3" s="210"/>
      <c r="E3" s="56">
        <v>5</v>
      </c>
    </row>
    <row r="4" spans="1:5" ht="26">
      <c r="A4" s="208" t="s">
        <v>71</v>
      </c>
      <c r="B4" s="209"/>
      <c r="C4" s="209"/>
      <c r="D4" s="210"/>
      <c r="E4" s="56">
        <v>5</v>
      </c>
    </row>
    <row r="5" spans="1:5" ht="26.5" thickBot="1">
      <c r="A5" s="208" t="s">
        <v>72</v>
      </c>
      <c r="B5" s="209"/>
      <c r="C5" s="209"/>
      <c r="D5" s="210"/>
      <c r="E5" s="57">
        <v>5</v>
      </c>
    </row>
    <row r="6" spans="1:5" ht="26.5" thickTop="1">
      <c r="A6" s="197" t="s">
        <v>73</v>
      </c>
      <c r="B6" s="198"/>
      <c r="C6" s="198"/>
      <c r="D6" s="198"/>
      <c r="E6" s="22">
        <f>((E2*E3*E4)/E5)*10.7</f>
        <v>4.28</v>
      </c>
    </row>
  </sheetData>
  <sheetProtection algorithmName="SHA-512" hashValue="Ejx9jVoxMk3wrqq79yrGNzwE0VrEUBtf3iCKfcccKm/clzgcXLbI6WfqNKBkXXtCiXmS6gNSQ9XE9vDTAIl9yg==" saltValue="8kFgh2+M7dmdvrRUJelROQ==" spinCount="100000" sheet="1" objects="1" scenarios="1"/>
  <mergeCells count="6">
    <mergeCell ref="A6:D6"/>
    <mergeCell ref="A1:E1"/>
    <mergeCell ref="A2:D2"/>
    <mergeCell ref="A3:D3"/>
    <mergeCell ref="A4:D4"/>
    <mergeCell ref="A5:D5"/>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E6"/>
  <sheetViews>
    <sheetView workbookViewId="0">
      <selection activeCell="E6" sqref="E6"/>
    </sheetView>
  </sheetViews>
  <sheetFormatPr defaultColWidth="11" defaultRowHeight="15.5"/>
  <cols>
    <col min="5" max="5" width="12" bestFit="1" customWidth="1"/>
  </cols>
  <sheetData>
    <row r="1" spans="1:5" ht="26">
      <c r="A1" s="205" t="s">
        <v>78</v>
      </c>
      <c r="B1" s="206"/>
      <c r="C1" s="206"/>
      <c r="D1" s="206"/>
      <c r="E1" s="207"/>
    </row>
    <row r="2" spans="1:5" ht="26">
      <c r="A2" s="208" t="s">
        <v>69</v>
      </c>
      <c r="B2" s="209"/>
      <c r="C2" s="209"/>
      <c r="D2" s="210"/>
      <c r="E2" s="55">
        <v>0.17</v>
      </c>
    </row>
    <row r="3" spans="1:5" ht="26">
      <c r="A3" s="208" t="s">
        <v>169</v>
      </c>
      <c r="B3" s="209"/>
      <c r="C3" s="209"/>
      <c r="D3" s="210"/>
      <c r="E3" s="56"/>
    </row>
    <row r="4" spans="1:5" ht="26">
      <c r="A4" s="208" t="s">
        <v>71</v>
      </c>
      <c r="B4" s="209"/>
      <c r="C4" s="209"/>
      <c r="D4" s="210"/>
      <c r="E4" s="56"/>
    </row>
    <row r="5" spans="1:5" ht="26.5" thickBot="1">
      <c r="A5" s="208" t="s">
        <v>72</v>
      </c>
      <c r="B5" s="209"/>
      <c r="C5" s="209"/>
      <c r="D5" s="210"/>
      <c r="E5" s="57"/>
    </row>
    <row r="6" spans="1:5" ht="26.5" thickTop="1">
      <c r="A6" s="197" t="s">
        <v>73</v>
      </c>
      <c r="B6" s="198"/>
      <c r="C6" s="198"/>
      <c r="D6" s="198"/>
      <c r="E6" s="22" t="e">
        <f>((E2*E3*E4)/E5)*12.64</f>
        <v>#DIV/0!</v>
      </c>
    </row>
  </sheetData>
  <sheetProtection algorithmName="SHA-512" hashValue="CKoQU0GalYVHo4o7H7OGg7d0vxfo+Kpx/NLv5acsazasxOnT2AvGITz71FEWTZfL4AiWsliT+bPpib3j8sDOnA==" saltValue="txetJhKH19ir1hhCj9giHg==" spinCount="100000" sheet="1" objects="1" scenarios="1"/>
  <mergeCells count="6">
    <mergeCell ref="A6:D6"/>
    <mergeCell ref="A1:E1"/>
    <mergeCell ref="A2:D2"/>
    <mergeCell ref="A3:D3"/>
    <mergeCell ref="A4:D4"/>
    <mergeCell ref="A5:D5"/>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E6"/>
  <sheetViews>
    <sheetView workbookViewId="0">
      <selection activeCell="E6" sqref="E6"/>
    </sheetView>
  </sheetViews>
  <sheetFormatPr defaultColWidth="10.83203125" defaultRowHeight="15.5"/>
  <cols>
    <col min="5" max="5" width="12" bestFit="1" customWidth="1"/>
  </cols>
  <sheetData>
    <row r="1" spans="1:5" ht="26">
      <c r="A1" s="205" t="s">
        <v>82</v>
      </c>
      <c r="B1" s="206"/>
      <c r="C1" s="206"/>
      <c r="D1" s="206"/>
      <c r="E1" s="207"/>
    </row>
    <row r="2" spans="1:5" ht="26">
      <c r="A2" s="208" t="s">
        <v>69</v>
      </c>
      <c r="B2" s="209"/>
      <c r="C2" s="209"/>
      <c r="D2" s="210"/>
      <c r="E2" s="55">
        <v>0.32</v>
      </c>
    </row>
    <row r="3" spans="1:5" ht="26">
      <c r="A3" s="208" t="s">
        <v>70</v>
      </c>
      <c r="B3" s="209"/>
      <c r="C3" s="209"/>
      <c r="D3" s="210"/>
      <c r="E3" s="56"/>
    </row>
    <row r="4" spans="1:5" ht="26">
      <c r="A4" s="208" t="s">
        <v>71</v>
      </c>
      <c r="B4" s="209"/>
      <c r="C4" s="209"/>
      <c r="D4" s="210"/>
      <c r="E4" s="56"/>
    </row>
    <row r="5" spans="1:5" ht="26.5" thickBot="1">
      <c r="A5" s="208" t="s">
        <v>72</v>
      </c>
      <c r="B5" s="209"/>
      <c r="C5" s="209"/>
      <c r="D5" s="210"/>
      <c r="E5" s="57"/>
    </row>
    <row r="6" spans="1:5" ht="26.5" thickTop="1">
      <c r="A6" s="197" t="s">
        <v>73</v>
      </c>
      <c r="B6" s="198"/>
      <c r="C6" s="198"/>
      <c r="D6" s="198"/>
      <c r="E6" s="22" t="e">
        <f>((E2*E3*E4)/E5)*11.07</f>
        <v>#DIV/0!</v>
      </c>
    </row>
  </sheetData>
  <sheetProtection algorithmName="SHA-512" hashValue="wJ5k7F+giATAapEyz7iG0LWEhGnnWzc2k/lgdruYiCBaPB/8ScJzpgpcJasl6UIeWd8sQxkTHYJ7efZm4wyqSQ==" saltValue="i+CWYx9ygabitbvHzY/KjQ==" spinCount="100000" sheet="1" objects="1" scenarios="1"/>
  <mergeCells count="6">
    <mergeCell ref="A6:D6"/>
    <mergeCell ref="A1:E1"/>
    <mergeCell ref="A2:D2"/>
    <mergeCell ref="A3:D3"/>
    <mergeCell ref="A4:D4"/>
    <mergeCell ref="A5:D5"/>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E6"/>
  <sheetViews>
    <sheetView workbookViewId="0">
      <selection activeCell="E6" sqref="E6"/>
    </sheetView>
  </sheetViews>
  <sheetFormatPr defaultColWidth="10.83203125" defaultRowHeight="15.5"/>
  <cols>
    <col min="5" max="5" width="12" bestFit="1" customWidth="1"/>
  </cols>
  <sheetData>
    <row r="1" spans="1:5" ht="26">
      <c r="A1" s="205" t="s">
        <v>77</v>
      </c>
      <c r="B1" s="206"/>
      <c r="C1" s="206"/>
      <c r="D1" s="206"/>
      <c r="E1" s="207"/>
    </row>
    <row r="2" spans="1:5" ht="26">
      <c r="A2" s="208" t="s">
        <v>69</v>
      </c>
      <c r="B2" s="209"/>
      <c r="C2" s="209"/>
      <c r="D2" s="210"/>
      <c r="E2" s="55">
        <v>0.2</v>
      </c>
    </row>
    <row r="3" spans="1:5" ht="26">
      <c r="A3" s="208" t="s">
        <v>70</v>
      </c>
      <c r="B3" s="209"/>
      <c r="C3" s="209"/>
      <c r="D3" s="210"/>
      <c r="E3" s="56"/>
    </row>
    <row r="4" spans="1:5" ht="26">
      <c r="A4" s="208" t="s">
        <v>71</v>
      </c>
      <c r="B4" s="209"/>
      <c r="C4" s="209"/>
      <c r="D4" s="210"/>
      <c r="E4" s="56"/>
    </row>
    <row r="5" spans="1:5" ht="26.5" thickBot="1">
      <c r="A5" s="208" t="s">
        <v>72</v>
      </c>
      <c r="B5" s="209"/>
      <c r="C5" s="209"/>
      <c r="D5" s="210"/>
      <c r="E5" s="57"/>
    </row>
    <row r="6" spans="1:5" ht="26.5" thickTop="1">
      <c r="A6" s="197" t="s">
        <v>73</v>
      </c>
      <c r="B6" s="198"/>
      <c r="C6" s="198"/>
      <c r="D6" s="198"/>
      <c r="E6" s="22" t="e">
        <f>((E2*E3*E4)/E5)*10.53</f>
        <v>#DIV/0!</v>
      </c>
    </row>
  </sheetData>
  <sheetProtection algorithmName="SHA-512" hashValue="VB1kdJ7XCkQxQsOazW2mvWqg+HlivCuXQwS9ISIlFSayn+7oLBxwqAoyhOB2EtaZHrUAyZHHxuN7Smql9n1eSw==" saltValue="vd0/rT3scAYyL90QGR8U9w==" spinCount="100000" sheet="1" objects="1" scenarios="1"/>
  <mergeCells count="6">
    <mergeCell ref="A6:D6"/>
    <mergeCell ref="A1:E1"/>
    <mergeCell ref="A2:D2"/>
    <mergeCell ref="A3:D3"/>
    <mergeCell ref="A4:D4"/>
    <mergeCell ref="A5:D5"/>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E6"/>
  <sheetViews>
    <sheetView workbookViewId="0">
      <selection activeCell="E6" sqref="E6"/>
    </sheetView>
  </sheetViews>
  <sheetFormatPr defaultColWidth="10.83203125" defaultRowHeight="15.5"/>
  <cols>
    <col min="5" max="5" width="12" bestFit="1" customWidth="1"/>
  </cols>
  <sheetData>
    <row r="1" spans="1:5" ht="26">
      <c r="A1" s="205" t="s">
        <v>170</v>
      </c>
      <c r="B1" s="206"/>
      <c r="C1" s="206"/>
      <c r="D1" s="206"/>
      <c r="E1" s="207"/>
    </row>
    <row r="2" spans="1:5" ht="26">
      <c r="A2" s="208" t="s">
        <v>69</v>
      </c>
      <c r="B2" s="209"/>
      <c r="C2" s="209"/>
      <c r="D2" s="210"/>
      <c r="E2" s="55">
        <v>0.32</v>
      </c>
    </row>
    <row r="3" spans="1:5" ht="26">
      <c r="A3" s="208" t="s">
        <v>70</v>
      </c>
      <c r="B3" s="209"/>
      <c r="C3" s="209"/>
      <c r="D3" s="210"/>
      <c r="E3" s="56"/>
    </row>
    <row r="4" spans="1:5" ht="26">
      <c r="A4" s="208" t="s">
        <v>71</v>
      </c>
      <c r="B4" s="209"/>
      <c r="C4" s="209"/>
      <c r="D4" s="210"/>
      <c r="E4" s="56"/>
    </row>
    <row r="5" spans="1:5" ht="26.5" thickBot="1">
      <c r="A5" s="208" t="s">
        <v>72</v>
      </c>
      <c r="B5" s="209"/>
      <c r="C5" s="209"/>
      <c r="D5" s="210"/>
      <c r="E5" s="57"/>
    </row>
    <row r="6" spans="1:5" ht="26.5" thickTop="1">
      <c r="A6" s="197" t="s">
        <v>73</v>
      </c>
      <c r="B6" s="198"/>
      <c r="C6" s="198"/>
      <c r="D6" s="198"/>
      <c r="E6" s="22" t="e">
        <f>((E2*E3*E4)/E5)*11.67</f>
        <v>#DIV/0!</v>
      </c>
    </row>
  </sheetData>
  <sheetProtection algorithmName="SHA-512" hashValue="TUbMLNEeZL4q0N4N4N6vLon4Bvv0wCES44dvBXNSSfvsi50KdrhTS8tFuFv1YNODQMvr3C1/HH3J5QoB098z3Q==" saltValue="YsgekgB687BnVjZVIJ2hnQ==" spinCount="100000" sheet="1" objects="1" scenarios="1"/>
  <mergeCells count="6">
    <mergeCell ref="A6:D6"/>
    <mergeCell ref="A1:E1"/>
    <mergeCell ref="A2:D2"/>
    <mergeCell ref="A3:D3"/>
    <mergeCell ref="A4:D4"/>
    <mergeCell ref="A5:D5"/>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E6"/>
  <sheetViews>
    <sheetView workbookViewId="0">
      <selection activeCell="E6" sqref="E6"/>
    </sheetView>
  </sheetViews>
  <sheetFormatPr defaultColWidth="10.83203125" defaultRowHeight="15.5"/>
  <cols>
    <col min="5" max="5" width="12" bestFit="1" customWidth="1"/>
  </cols>
  <sheetData>
    <row r="1" spans="1:5" ht="26">
      <c r="A1" s="205" t="s">
        <v>171</v>
      </c>
      <c r="B1" s="206"/>
      <c r="C1" s="206"/>
      <c r="D1" s="206"/>
      <c r="E1" s="207"/>
    </row>
    <row r="2" spans="1:5" ht="26">
      <c r="A2" s="208" t="s">
        <v>69</v>
      </c>
      <c r="B2" s="209"/>
      <c r="C2" s="209"/>
      <c r="D2" s="210"/>
      <c r="E2" s="55">
        <v>7.0000000000000007E-2</v>
      </c>
    </row>
    <row r="3" spans="1:5" ht="26">
      <c r="A3" s="208" t="s">
        <v>70</v>
      </c>
      <c r="B3" s="209"/>
      <c r="C3" s="209"/>
      <c r="D3" s="210"/>
      <c r="E3" s="56"/>
    </row>
    <row r="4" spans="1:5" ht="26">
      <c r="A4" s="208" t="s">
        <v>71</v>
      </c>
      <c r="B4" s="209"/>
      <c r="C4" s="209"/>
      <c r="D4" s="210"/>
      <c r="E4" s="56"/>
    </row>
    <row r="5" spans="1:5" ht="26.5" thickBot="1">
      <c r="A5" s="208" t="s">
        <v>72</v>
      </c>
      <c r="B5" s="209"/>
      <c r="C5" s="209"/>
      <c r="D5" s="210"/>
      <c r="E5" s="57"/>
    </row>
    <row r="6" spans="1:5" ht="26.5" thickTop="1">
      <c r="A6" s="197" t="s">
        <v>73</v>
      </c>
      <c r="B6" s="198"/>
      <c r="C6" s="198"/>
      <c r="D6" s="198"/>
      <c r="E6" s="22" t="e">
        <f>((E2*E3*E4)/E5)*10.47</f>
        <v>#DIV/0!</v>
      </c>
    </row>
  </sheetData>
  <sheetProtection algorithmName="SHA-512" hashValue="0qrcczbf77uUG0rWlzLM6eurbdBvbR2Ac/7X7YJK1w77qondh86H2t9dcJaAr4zXrwOi2afimN9YgwbJAoNLAQ==" saltValue="3QJuAUPHKXcl/03lZZMKxQ==" spinCount="100000" sheet="1" objects="1" scenarios="1"/>
  <mergeCells count="6">
    <mergeCell ref="A6:D6"/>
    <mergeCell ref="A1:E1"/>
    <mergeCell ref="A2:D2"/>
    <mergeCell ref="A3:D3"/>
    <mergeCell ref="A4:D4"/>
    <mergeCell ref="A5:D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44"/>
  <sheetViews>
    <sheetView topLeftCell="A18" workbookViewId="0">
      <selection activeCell="B23" sqref="B23:D23"/>
    </sheetView>
  </sheetViews>
  <sheetFormatPr defaultColWidth="10.83203125" defaultRowHeight="15.5"/>
  <cols>
    <col min="1" max="1" width="22.83203125" style="60" customWidth="1"/>
    <col min="2" max="2" width="16.33203125" style="60" bestFit="1" customWidth="1"/>
    <col min="3" max="3" width="15.08203125" style="60" bestFit="1" customWidth="1"/>
    <col min="4" max="4" width="12.08203125" style="60" bestFit="1" customWidth="1"/>
    <col min="5" max="5" width="19.5" style="60" bestFit="1" customWidth="1"/>
    <col min="6" max="6" width="23" style="60" bestFit="1" customWidth="1"/>
    <col min="7" max="7" width="23.08203125" style="81" bestFit="1" customWidth="1"/>
    <col min="8" max="9" width="10.83203125" style="81" customWidth="1"/>
    <col min="10" max="10" width="25.33203125" style="81" bestFit="1" customWidth="1"/>
    <col min="11" max="12" width="7.08203125" style="81" bestFit="1" customWidth="1"/>
    <col min="13" max="16384" width="10.83203125" style="81"/>
  </cols>
  <sheetData>
    <row r="1" spans="1:12" ht="24" thickBot="1">
      <c r="A1" s="83" t="s">
        <v>0</v>
      </c>
    </row>
    <row r="2" spans="1:12" ht="20.149999999999999" customHeight="1">
      <c r="A2" s="172" t="s">
        <v>55</v>
      </c>
      <c r="B2" s="173"/>
      <c r="C2" s="173"/>
      <c r="D2" s="173"/>
      <c r="E2" s="173"/>
      <c r="F2" s="173"/>
      <c r="G2" s="173"/>
      <c r="H2" s="173"/>
      <c r="I2" s="173"/>
      <c r="J2" s="173"/>
      <c r="K2" s="173"/>
      <c r="L2" s="174"/>
    </row>
    <row r="3" spans="1:12" ht="20.149999999999999" customHeight="1">
      <c r="A3" s="194" t="s">
        <v>56</v>
      </c>
      <c r="B3" s="195"/>
      <c r="C3" s="195"/>
      <c r="D3" s="195"/>
      <c r="E3" s="195"/>
      <c r="F3" s="195"/>
      <c r="G3" s="195"/>
      <c r="H3" s="195"/>
      <c r="I3" s="195"/>
      <c r="J3" s="195"/>
      <c r="K3" s="195"/>
      <c r="L3" s="196"/>
    </row>
    <row r="4" spans="1:12" ht="20.149999999999999" customHeight="1">
      <c r="A4" s="175" t="s">
        <v>4</v>
      </c>
      <c r="B4" s="176"/>
      <c r="C4" s="176"/>
      <c r="D4" s="176"/>
      <c r="E4" s="176"/>
      <c r="F4" s="176"/>
      <c r="G4" s="176"/>
      <c r="H4" s="176"/>
      <c r="I4" s="176"/>
      <c r="J4" s="176"/>
      <c r="K4" s="176"/>
      <c r="L4" s="177"/>
    </row>
    <row r="5" spans="1:12" ht="20.149999999999999" customHeight="1">
      <c r="A5" s="160" t="s">
        <v>5</v>
      </c>
      <c r="B5" s="161"/>
      <c r="C5" s="161"/>
      <c r="D5" s="161"/>
      <c r="E5" s="161"/>
      <c r="F5" s="161"/>
      <c r="G5" s="161"/>
      <c r="H5" s="161"/>
      <c r="I5" s="161"/>
      <c r="J5" s="161"/>
      <c r="K5" s="161"/>
      <c r="L5" s="162"/>
    </row>
    <row r="6" spans="1:12" ht="20.149999999999999" customHeight="1">
      <c r="A6" s="178" t="s">
        <v>7</v>
      </c>
      <c r="B6" s="179"/>
      <c r="C6" s="179"/>
      <c r="D6" s="179"/>
      <c r="E6" s="179"/>
      <c r="F6" s="179"/>
      <c r="G6" s="179"/>
      <c r="H6" s="179"/>
      <c r="I6" s="179"/>
      <c r="J6" s="179"/>
      <c r="K6" s="179"/>
      <c r="L6" s="180"/>
    </row>
    <row r="7" spans="1:12" ht="20.149999999999999" customHeight="1">
      <c r="A7" s="163" t="s">
        <v>57</v>
      </c>
      <c r="B7" s="164"/>
      <c r="C7" s="164"/>
      <c r="D7" s="164"/>
      <c r="E7" s="164"/>
      <c r="F7" s="164"/>
      <c r="G7" s="164"/>
      <c r="H7" s="164"/>
      <c r="I7" s="164"/>
      <c r="J7" s="164"/>
      <c r="K7" s="164"/>
      <c r="L7" s="165"/>
    </row>
    <row r="8" spans="1:12" ht="20.149999999999999" customHeight="1">
      <c r="A8" s="166" t="s">
        <v>10</v>
      </c>
      <c r="B8" s="167"/>
      <c r="C8" s="167"/>
      <c r="D8" s="167"/>
      <c r="E8" s="167"/>
      <c r="F8" s="167"/>
      <c r="G8" s="167"/>
      <c r="H8" s="167"/>
      <c r="I8" s="167"/>
      <c r="J8" s="167"/>
      <c r="K8" s="167"/>
      <c r="L8" s="168"/>
    </row>
    <row r="9" spans="1:12" ht="20.149999999999999" customHeight="1">
      <c r="A9" s="166" t="s">
        <v>11</v>
      </c>
      <c r="B9" s="167"/>
      <c r="C9" s="167"/>
      <c r="D9" s="167"/>
      <c r="E9" s="167"/>
      <c r="F9" s="167"/>
      <c r="G9" s="167"/>
      <c r="H9" s="167"/>
      <c r="I9" s="167"/>
      <c r="J9" s="167"/>
      <c r="K9" s="167"/>
      <c r="L9" s="168"/>
    </row>
    <row r="10" spans="1:12" ht="20.149999999999999" customHeight="1">
      <c r="A10" s="188" t="s">
        <v>58</v>
      </c>
      <c r="B10" s="189"/>
      <c r="C10" s="189"/>
      <c r="D10" s="189"/>
      <c r="E10" s="189"/>
      <c r="F10" s="189"/>
      <c r="G10" s="189"/>
      <c r="H10" s="189"/>
      <c r="I10" s="189"/>
      <c r="J10" s="189"/>
      <c r="K10" s="189"/>
      <c r="L10" s="190"/>
    </row>
    <row r="11" spans="1:12" ht="20.149999999999999" customHeight="1">
      <c r="A11" s="169" t="s">
        <v>59</v>
      </c>
      <c r="B11" s="170"/>
      <c r="C11" s="170"/>
      <c r="D11" s="170"/>
      <c r="E11" s="170"/>
      <c r="F11" s="170"/>
      <c r="G11" s="170"/>
      <c r="H11" s="170"/>
      <c r="I11" s="170"/>
      <c r="J11" s="170"/>
      <c r="K11" s="170"/>
      <c r="L11" s="171"/>
    </row>
    <row r="12" spans="1:12" ht="20.149999999999999" customHeight="1">
      <c r="A12" s="191" t="s">
        <v>60</v>
      </c>
      <c r="B12" s="192"/>
      <c r="C12" s="192"/>
      <c r="D12" s="192"/>
      <c r="E12" s="192"/>
      <c r="F12" s="192"/>
      <c r="G12" s="192"/>
      <c r="H12" s="192"/>
      <c r="I12" s="192"/>
      <c r="J12" s="192"/>
      <c r="K12" s="192"/>
      <c r="L12" s="193"/>
    </row>
    <row r="13" spans="1:12" ht="20.149999999999999" customHeight="1">
      <c r="A13" s="157" t="s">
        <v>61</v>
      </c>
      <c r="B13" s="158"/>
      <c r="C13" s="158"/>
      <c r="D13" s="158"/>
      <c r="E13" s="158"/>
      <c r="F13" s="158"/>
      <c r="G13" s="158"/>
      <c r="H13" s="158"/>
      <c r="I13" s="158"/>
      <c r="J13" s="158"/>
      <c r="K13" s="158"/>
      <c r="L13" s="159"/>
    </row>
    <row r="14" spans="1:12" ht="20.149999999999999" customHeight="1">
      <c r="A14" s="181" t="s">
        <v>19</v>
      </c>
      <c r="B14" s="182"/>
      <c r="C14" s="182"/>
      <c r="D14" s="182"/>
      <c r="E14" s="182"/>
      <c r="F14" s="182"/>
      <c r="G14" s="182"/>
      <c r="H14" s="182"/>
      <c r="I14" s="182"/>
      <c r="J14" s="182"/>
      <c r="K14" s="182"/>
      <c r="L14" s="183"/>
    </row>
    <row r="15" spans="1:12" ht="20.149999999999999" customHeight="1">
      <c r="A15" s="184" t="s">
        <v>62</v>
      </c>
      <c r="B15" s="182"/>
      <c r="C15" s="182"/>
      <c r="D15" s="182"/>
      <c r="E15" s="182"/>
      <c r="F15" s="182"/>
      <c r="G15" s="182"/>
      <c r="H15" s="182"/>
      <c r="I15" s="182"/>
      <c r="J15" s="182"/>
      <c r="K15" s="182"/>
      <c r="L15" s="183"/>
    </row>
    <row r="16" spans="1:12" ht="20.149999999999999" customHeight="1">
      <c r="A16" s="181" t="s">
        <v>21</v>
      </c>
      <c r="B16" s="182"/>
      <c r="C16" s="182"/>
      <c r="D16" s="182"/>
      <c r="E16" s="182"/>
      <c r="F16" s="182"/>
      <c r="G16" s="182"/>
      <c r="H16" s="182"/>
      <c r="I16" s="182"/>
      <c r="J16" s="182"/>
      <c r="K16" s="182"/>
      <c r="L16" s="183"/>
    </row>
    <row r="17" spans="1:12" ht="20.149999999999999" customHeight="1" thickBot="1">
      <c r="A17" s="185" t="s">
        <v>63</v>
      </c>
      <c r="B17" s="186"/>
      <c r="C17" s="186"/>
      <c r="D17" s="186"/>
      <c r="E17" s="186"/>
      <c r="F17" s="186"/>
      <c r="G17" s="186"/>
      <c r="H17" s="186"/>
      <c r="I17" s="186"/>
      <c r="J17" s="186"/>
      <c r="K17" s="186"/>
      <c r="L17" s="187"/>
    </row>
    <row r="18" spans="1:12" ht="16" thickBot="1">
      <c r="A18" s="82"/>
      <c r="B18" s="82"/>
      <c r="C18" s="82"/>
      <c r="D18" s="82"/>
      <c r="E18" s="82"/>
      <c r="F18" s="82"/>
      <c r="G18" s="82"/>
      <c r="H18" s="82"/>
      <c r="I18" s="82"/>
      <c r="J18" s="82"/>
      <c r="K18" s="82"/>
      <c r="L18" s="82"/>
    </row>
    <row r="19" spans="1:12" ht="21.5" thickBot="1">
      <c r="A19" s="88" t="s">
        <v>23</v>
      </c>
      <c r="B19" s="91">
        <v>25</v>
      </c>
    </row>
    <row r="20" spans="1:12" ht="18.5">
      <c r="A20" s="84"/>
      <c r="B20" s="99"/>
    </row>
    <row r="21" spans="1:12" ht="21">
      <c r="A21" s="155" t="s">
        <v>24</v>
      </c>
      <c r="B21" s="155"/>
      <c r="C21" s="155"/>
      <c r="D21" s="155"/>
      <c r="E21" s="155"/>
      <c r="F21" s="155"/>
    </row>
    <row r="22" spans="1:12" ht="16" thickBot="1">
      <c r="B22" s="89" t="s">
        <v>25</v>
      </c>
      <c r="C22" s="89" t="s">
        <v>26</v>
      </c>
      <c r="D22" s="89" t="s">
        <v>27</v>
      </c>
      <c r="E22" s="89" t="s">
        <v>28</v>
      </c>
      <c r="F22" s="58" t="s">
        <v>29</v>
      </c>
    </row>
    <row r="23" spans="1:12">
      <c r="A23" s="61" t="s">
        <v>30</v>
      </c>
      <c r="B23" s="67">
        <v>50</v>
      </c>
      <c r="C23" s="68">
        <v>10</v>
      </c>
      <c r="D23" s="69">
        <v>0.15</v>
      </c>
      <c r="E23" s="70">
        <f>$B$19</f>
        <v>25</v>
      </c>
      <c r="F23" s="71">
        <f>(B23*C23*D23)/E23</f>
        <v>3</v>
      </c>
    </row>
    <row r="24" spans="1:12">
      <c r="A24" s="62" t="s">
        <v>31</v>
      </c>
      <c r="B24" s="72">
        <v>50</v>
      </c>
      <c r="C24" s="73">
        <v>10</v>
      </c>
      <c r="D24" s="74">
        <v>0.16</v>
      </c>
      <c r="E24" s="75">
        <f>$B$19</f>
        <v>25</v>
      </c>
      <c r="F24" s="76">
        <f t="shared" ref="F24:F26" si="0">(B24*C24*D24)/E24</f>
        <v>3.2</v>
      </c>
    </row>
    <row r="25" spans="1:12">
      <c r="A25" s="62" t="s">
        <v>32</v>
      </c>
      <c r="B25" s="72">
        <v>50</v>
      </c>
      <c r="C25" s="73">
        <v>10</v>
      </c>
      <c r="D25" s="74">
        <v>0.46</v>
      </c>
      <c r="E25" s="75">
        <f>$B$19</f>
        <v>25</v>
      </c>
      <c r="F25" s="76">
        <f t="shared" si="0"/>
        <v>9.1999999999999993</v>
      </c>
    </row>
    <row r="26" spans="1:12">
      <c r="A26" s="90" t="s">
        <v>33</v>
      </c>
      <c r="B26" s="72">
        <v>50</v>
      </c>
      <c r="C26" s="73">
        <v>10</v>
      </c>
      <c r="D26" s="74">
        <v>0.06</v>
      </c>
      <c r="E26" s="75">
        <f>$B$19</f>
        <v>25</v>
      </c>
      <c r="F26" s="76">
        <f t="shared" si="0"/>
        <v>1.2</v>
      </c>
    </row>
    <row r="27" spans="1:12">
      <c r="A27" s="85"/>
      <c r="B27" s="100"/>
      <c r="C27" s="100"/>
      <c r="D27" s="95"/>
      <c r="F27" s="87"/>
    </row>
    <row r="28" spans="1:12" ht="21.5" thickBot="1">
      <c r="A28" s="156" t="s">
        <v>34</v>
      </c>
      <c r="B28" s="156"/>
      <c r="C28" s="156"/>
      <c r="D28" s="156"/>
      <c r="E28" s="156"/>
      <c r="F28" s="156"/>
      <c r="G28" s="156"/>
    </row>
    <row r="29" spans="1:12" ht="47" thickBot="1">
      <c r="B29" s="92" t="s">
        <v>35</v>
      </c>
      <c r="C29" s="93" t="s">
        <v>36</v>
      </c>
      <c r="D29" s="94" t="s">
        <v>27</v>
      </c>
      <c r="E29" s="94" t="s">
        <v>37</v>
      </c>
      <c r="F29" s="94" t="s">
        <v>28</v>
      </c>
      <c r="G29" s="59" t="s">
        <v>29</v>
      </c>
      <c r="J29" s="135" t="s">
        <v>64</v>
      </c>
      <c r="K29" s="136"/>
    </row>
    <row r="30" spans="1:12" ht="21.5" thickBot="1">
      <c r="A30" s="61" t="s">
        <v>39</v>
      </c>
      <c r="B30" s="67">
        <v>5</v>
      </c>
      <c r="C30" s="68">
        <v>10</v>
      </c>
      <c r="D30" s="69">
        <v>0.17</v>
      </c>
      <c r="E30" s="109">
        <v>12.64</v>
      </c>
      <c r="F30" s="70">
        <f>$B$19</f>
        <v>25</v>
      </c>
      <c r="G30" s="71">
        <f t="shared" ref="G30:G32" si="1">((B30*C30*D30)/F30)*E30</f>
        <v>4.2976000000000001</v>
      </c>
      <c r="J30" s="63" t="s">
        <v>40</v>
      </c>
      <c r="K30" s="65">
        <f>SUM(F23:F26,G30:G32)</f>
        <v>25.925599999999996</v>
      </c>
    </row>
    <row r="31" spans="1:12">
      <c r="A31" s="62" t="s">
        <v>41</v>
      </c>
      <c r="B31" s="72">
        <v>5</v>
      </c>
      <c r="C31" s="73">
        <v>10</v>
      </c>
      <c r="D31" s="74">
        <v>0.2</v>
      </c>
      <c r="E31" s="110">
        <v>10.53</v>
      </c>
      <c r="F31" s="75">
        <f>$B$19</f>
        <v>25</v>
      </c>
      <c r="G31" s="76">
        <f t="shared" si="1"/>
        <v>4.2119999999999997</v>
      </c>
    </row>
    <row r="32" spans="1:12">
      <c r="A32" s="90" t="s">
        <v>42</v>
      </c>
      <c r="B32" s="72">
        <v>5</v>
      </c>
      <c r="C32" s="73">
        <v>10</v>
      </c>
      <c r="D32" s="74">
        <v>0.04</v>
      </c>
      <c r="E32" s="110">
        <v>10.199999999999999</v>
      </c>
      <c r="F32" s="75">
        <f>$B$19</f>
        <v>25</v>
      </c>
      <c r="G32" s="76">
        <f t="shared" si="1"/>
        <v>0.81599999999999995</v>
      </c>
    </row>
    <row r="33" spans="1:11">
      <c r="A33" s="85"/>
      <c r="B33" s="100"/>
      <c r="C33" s="100"/>
      <c r="D33" s="86"/>
      <c r="G33" s="87"/>
    </row>
    <row r="34" spans="1:11" ht="21">
      <c r="A34" s="156" t="s">
        <v>44</v>
      </c>
      <c r="B34" s="156"/>
      <c r="C34" s="156"/>
      <c r="D34" s="156"/>
      <c r="E34" s="156"/>
      <c r="F34" s="156"/>
      <c r="G34" s="98"/>
    </row>
    <row r="35" spans="1:11" ht="16" thickBot="1">
      <c r="B35" s="89" t="s">
        <v>25</v>
      </c>
      <c r="C35" s="96" t="s">
        <v>26</v>
      </c>
      <c r="D35" s="96" t="s">
        <v>27</v>
      </c>
      <c r="E35" s="96" t="s">
        <v>28</v>
      </c>
      <c r="F35" s="58" t="s">
        <v>29</v>
      </c>
    </row>
    <row r="36" spans="1:11">
      <c r="A36" s="61" t="s">
        <v>46</v>
      </c>
      <c r="B36" s="67">
        <v>50</v>
      </c>
      <c r="C36" s="68">
        <v>10</v>
      </c>
      <c r="D36" s="69">
        <v>0.2</v>
      </c>
      <c r="E36" s="70">
        <f>$B$19</f>
        <v>25</v>
      </c>
      <c r="F36" s="71">
        <f>(B36*C36*D36)/E36</f>
        <v>4</v>
      </c>
    </row>
    <row r="37" spans="1:11">
      <c r="A37" s="62" t="s">
        <v>48</v>
      </c>
      <c r="B37" s="72">
        <v>50</v>
      </c>
      <c r="C37" s="73">
        <v>10</v>
      </c>
      <c r="D37" s="74">
        <v>0.21</v>
      </c>
      <c r="E37" s="75">
        <f>$B$19</f>
        <v>25</v>
      </c>
      <c r="F37" s="76">
        <f>(B37*C37*D37)/E37</f>
        <v>4.2</v>
      </c>
    </row>
    <row r="38" spans="1:11">
      <c r="B38" s="100"/>
      <c r="C38" s="100"/>
      <c r="D38" s="95"/>
      <c r="F38" s="87"/>
    </row>
    <row r="39" spans="1:11" ht="21.5" thickBot="1">
      <c r="A39" s="156" t="s">
        <v>49</v>
      </c>
      <c r="B39" s="156"/>
      <c r="C39" s="156"/>
      <c r="D39" s="156"/>
      <c r="E39" s="156"/>
      <c r="F39" s="156"/>
      <c r="G39" s="156"/>
    </row>
    <row r="40" spans="1:11" ht="47" thickBot="1">
      <c r="A40" s="97"/>
      <c r="B40" s="92" t="s">
        <v>35</v>
      </c>
      <c r="C40" s="93" t="s">
        <v>36</v>
      </c>
      <c r="D40" s="94" t="s">
        <v>27</v>
      </c>
      <c r="E40" s="94" t="s">
        <v>37</v>
      </c>
      <c r="F40" s="94" t="s">
        <v>28</v>
      </c>
      <c r="G40" s="59" t="s">
        <v>29</v>
      </c>
      <c r="J40" s="135" t="s">
        <v>65</v>
      </c>
      <c r="K40" s="136"/>
    </row>
    <row r="41" spans="1:11" ht="21.5" thickBot="1">
      <c r="A41" s="61" t="s">
        <v>51</v>
      </c>
      <c r="B41" s="67">
        <v>5</v>
      </c>
      <c r="C41" s="68">
        <v>10</v>
      </c>
      <c r="D41" s="69">
        <v>0.17</v>
      </c>
      <c r="E41" s="109">
        <v>10.7</v>
      </c>
      <c r="F41" s="70">
        <f>$B$19</f>
        <v>25</v>
      </c>
      <c r="G41" s="71">
        <f>((B41*C41*D41)/F41)*E41</f>
        <v>3.6379999999999999</v>
      </c>
      <c r="J41" s="64" t="s">
        <v>52</v>
      </c>
      <c r="K41" s="66">
        <f>SUM(F36:F37,G41:G44)</f>
        <v>22.7226</v>
      </c>
    </row>
    <row r="42" spans="1:11">
      <c r="A42" s="62" t="s">
        <v>43</v>
      </c>
      <c r="B42" s="72">
        <v>5</v>
      </c>
      <c r="C42" s="73">
        <v>10</v>
      </c>
      <c r="D42" s="74">
        <v>0.32</v>
      </c>
      <c r="E42" s="110">
        <v>11.07</v>
      </c>
      <c r="F42" s="75">
        <f>$B$19</f>
        <v>25</v>
      </c>
      <c r="G42" s="76">
        <f t="shared" ref="G42:G44" si="2">((B42*C42*D42)/F42)*E42</f>
        <v>7.0848000000000004</v>
      </c>
    </row>
    <row r="43" spans="1:11">
      <c r="A43" s="62" t="s">
        <v>53</v>
      </c>
      <c r="B43" s="72">
        <v>5</v>
      </c>
      <c r="C43" s="73">
        <v>10</v>
      </c>
      <c r="D43" s="74">
        <v>0.1</v>
      </c>
      <c r="E43" s="110">
        <v>11.67</v>
      </c>
      <c r="F43" s="75">
        <f>$B$19</f>
        <v>25</v>
      </c>
      <c r="G43" s="76">
        <f t="shared" si="2"/>
        <v>2.3340000000000001</v>
      </c>
    </row>
    <row r="44" spans="1:11">
      <c r="A44" s="90" t="s">
        <v>54</v>
      </c>
      <c r="B44" s="72">
        <v>5</v>
      </c>
      <c r="C44" s="73">
        <v>10</v>
      </c>
      <c r="D44" s="74">
        <v>7.0000000000000007E-2</v>
      </c>
      <c r="E44" s="110">
        <v>10.47</v>
      </c>
      <c r="F44" s="75">
        <f>$B$19</f>
        <v>25</v>
      </c>
      <c r="G44" s="76">
        <f t="shared" si="2"/>
        <v>1.4658000000000002</v>
      </c>
    </row>
  </sheetData>
  <sheetProtection algorithmName="SHA-512" hashValue="XX6LaWO4T0VrLr5OtZQyEKU2WWxwL3Y5FRdx0i89+44fBrjx3ldjDr1MtuRw4am/AHG0yv2QlcEnt52ir3dJRw==" saltValue="pYKMNFmQce8O3foOT2erAQ==" spinCount="100000" sheet="1" objects="1" scenarios="1"/>
  <mergeCells count="22">
    <mergeCell ref="J40:K40"/>
    <mergeCell ref="A2:L2"/>
    <mergeCell ref="A4:L4"/>
    <mergeCell ref="A6:L6"/>
    <mergeCell ref="A14:L14"/>
    <mergeCell ref="A15:L15"/>
    <mergeCell ref="A16:L16"/>
    <mergeCell ref="A17:L17"/>
    <mergeCell ref="A10:L10"/>
    <mergeCell ref="A12:L12"/>
    <mergeCell ref="A3:L3"/>
    <mergeCell ref="A39:G39"/>
    <mergeCell ref="A28:G28"/>
    <mergeCell ref="A21:F21"/>
    <mergeCell ref="A34:F34"/>
    <mergeCell ref="J29:K29"/>
    <mergeCell ref="A13:L13"/>
    <mergeCell ref="A5:L5"/>
    <mergeCell ref="A7:L7"/>
    <mergeCell ref="A8:L8"/>
    <mergeCell ref="A9:L9"/>
    <mergeCell ref="A11:L11"/>
  </mergeCells>
  <pageMargins left="0.7" right="0.7" top="0.75" bottom="0.75" header="0.3" footer="0.3"/>
  <pageSetup scale="60" orientation="landscape" horizontalDpi="4294967293" verticalDpi="4294967293"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E6"/>
  <sheetViews>
    <sheetView workbookViewId="0">
      <selection activeCell="E6" sqref="E6"/>
    </sheetView>
  </sheetViews>
  <sheetFormatPr defaultColWidth="10.83203125" defaultRowHeight="15.5"/>
  <cols>
    <col min="5" max="5" width="12" bestFit="1" customWidth="1"/>
  </cols>
  <sheetData>
    <row r="1" spans="1:5" ht="26">
      <c r="A1" s="205" t="s">
        <v>172</v>
      </c>
      <c r="B1" s="206"/>
      <c r="C1" s="206"/>
      <c r="D1" s="206"/>
      <c r="E1" s="207"/>
    </row>
    <row r="2" spans="1:5" ht="26">
      <c r="A2" s="208" t="s">
        <v>69</v>
      </c>
      <c r="B2" s="209"/>
      <c r="C2" s="209"/>
      <c r="D2" s="210"/>
      <c r="E2" s="55">
        <v>0.04</v>
      </c>
    </row>
    <row r="3" spans="1:5" ht="26">
      <c r="A3" s="208" t="s">
        <v>70</v>
      </c>
      <c r="B3" s="209"/>
      <c r="C3" s="209"/>
      <c r="D3" s="210"/>
      <c r="E3" s="56"/>
    </row>
    <row r="4" spans="1:5" ht="26">
      <c r="A4" s="208" t="s">
        <v>71</v>
      </c>
      <c r="B4" s="209"/>
      <c r="C4" s="209"/>
      <c r="D4" s="210"/>
      <c r="E4" s="56"/>
    </row>
    <row r="5" spans="1:5" ht="26.5" thickBot="1">
      <c r="A5" s="208" t="s">
        <v>72</v>
      </c>
      <c r="B5" s="209"/>
      <c r="C5" s="209"/>
      <c r="D5" s="210"/>
      <c r="E5" s="57"/>
    </row>
    <row r="6" spans="1:5" ht="26.5" thickTop="1">
      <c r="A6" s="197" t="s">
        <v>73</v>
      </c>
      <c r="B6" s="198"/>
      <c r="C6" s="198"/>
      <c r="D6" s="198"/>
      <c r="E6" s="22" t="e">
        <f>((E2*E3*E4)/E5)*10.2</f>
        <v>#DIV/0!</v>
      </c>
    </row>
  </sheetData>
  <sheetProtection algorithmName="SHA-512" hashValue="B1LEn6+DRHPVwFarXEOqUr245Yf61ICG4SjmXCYOxmx6XhFHCI9K56tPCgE99iogXaTpNVoP8RqrMXNR/Lhr3A==" saltValue="F74/SGwuf6pKLNsOzr4wRQ==" spinCount="100000" sheet="1" objects="1" scenarios="1"/>
  <mergeCells count="6">
    <mergeCell ref="A6:D6"/>
    <mergeCell ref="A1:E1"/>
    <mergeCell ref="A2:D2"/>
    <mergeCell ref="A3:D3"/>
    <mergeCell ref="A4:D4"/>
    <mergeCell ref="A5:D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38"/>
  <sheetViews>
    <sheetView topLeftCell="F1" zoomScale="72" workbookViewId="0">
      <selection activeCell="A14" sqref="A14:E14"/>
    </sheetView>
  </sheetViews>
  <sheetFormatPr defaultColWidth="11" defaultRowHeight="15.5"/>
  <cols>
    <col min="1" max="5" width="17.5" customWidth="1"/>
    <col min="7" max="11" width="17.5" customWidth="1"/>
    <col min="13" max="17" width="17.5" customWidth="1"/>
  </cols>
  <sheetData>
    <row r="1" spans="1:17" ht="26">
      <c r="A1" s="205" t="s">
        <v>66</v>
      </c>
      <c r="B1" s="206"/>
      <c r="C1" s="206"/>
      <c r="D1" s="206"/>
      <c r="E1" s="207"/>
      <c r="G1" s="205" t="s">
        <v>67</v>
      </c>
      <c r="H1" s="206"/>
      <c r="I1" s="206"/>
      <c r="J1" s="206"/>
      <c r="K1" s="207"/>
      <c r="M1" s="205" t="s">
        <v>68</v>
      </c>
      <c r="N1" s="206"/>
      <c r="O1" s="206"/>
      <c r="P1" s="206"/>
      <c r="Q1" s="207"/>
    </row>
    <row r="2" spans="1:17" ht="26">
      <c r="A2" s="208" t="s">
        <v>69</v>
      </c>
      <c r="B2" s="209"/>
      <c r="C2" s="209"/>
      <c r="D2" s="210"/>
      <c r="E2" s="17">
        <v>0.15</v>
      </c>
      <c r="G2" s="208" t="s">
        <v>69</v>
      </c>
      <c r="H2" s="209"/>
      <c r="I2" s="209"/>
      <c r="J2" s="210"/>
      <c r="K2" s="17">
        <v>0.2</v>
      </c>
      <c r="M2" s="208" t="s">
        <v>69</v>
      </c>
      <c r="N2" s="209"/>
      <c r="O2" s="209"/>
      <c r="P2" s="210"/>
      <c r="Q2" s="17">
        <v>0.46</v>
      </c>
    </row>
    <row r="3" spans="1:17" ht="26">
      <c r="A3" s="208" t="s">
        <v>70</v>
      </c>
      <c r="B3" s="209"/>
      <c r="C3" s="209"/>
      <c r="D3" s="210"/>
      <c r="E3" s="18">
        <v>50</v>
      </c>
      <c r="G3" s="208" t="s">
        <v>70</v>
      </c>
      <c r="H3" s="209"/>
      <c r="I3" s="209"/>
      <c r="J3" s="210"/>
      <c r="K3" s="18">
        <v>50</v>
      </c>
      <c r="M3" s="208" t="s">
        <v>70</v>
      </c>
      <c r="N3" s="209"/>
      <c r="O3" s="209"/>
      <c r="P3" s="210"/>
      <c r="Q3" s="18">
        <v>50</v>
      </c>
    </row>
    <row r="4" spans="1:17" ht="26">
      <c r="A4" s="208" t="s">
        <v>71</v>
      </c>
      <c r="B4" s="209"/>
      <c r="C4" s="209"/>
      <c r="D4" s="210"/>
      <c r="E4" s="18">
        <v>8</v>
      </c>
      <c r="G4" s="208" t="s">
        <v>71</v>
      </c>
      <c r="H4" s="209"/>
      <c r="I4" s="209"/>
      <c r="J4" s="210"/>
      <c r="K4" s="18">
        <v>10</v>
      </c>
      <c r="M4" s="208" t="s">
        <v>71</v>
      </c>
      <c r="N4" s="209"/>
      <c r="O4" s="209"/>
      <c r="P4" s="210"/>
      <c r="Q4" s="18">
        <v>5</v>
      </c>
    </row>
    <row r="5" spans="1:17" ht="26.5" thickBot="1">
      <c r="A5" s="208" t="s">
        <v>72</v>
      </c>
      <c r="B5" s="209"/>
      <c r="C5" s="209"/>
      <c r="D5" s="210"/>
      <c r="E5" s="49">
        <v>20</v>
      </c>
      <c r="G5" s="208" t="s">
        <v>72</v>
      </c>
      <c r="H5" s="209"/>
      <c r="I5" s="209"/>
      <c r="J5" s="210"/>
      <c r="K5" s="49">
        <v>15</v>
      </c>
      <c r="M5" s="208" t="s">
        <v>72</v>
      </c>
      <c r="N5" s="209"/>
      <c r="O5" s="209"/>
      <c r="P5" s="210"/>
      <c r="Q5" s="49">
        <v>20</v>
      </c>
    </row>
    <row r="6" spans="1:17" ht="26.5" thickTop="1">
      <c r="A6" s="197" t="s">
        <v>73</v>
      </c>
      <c r="B6" s="198"/>
      <c r="C6" s="198"/>
      <c r="D6" s="198"/>
      <c r="E6" s="22">
        <f>(E2*E3*E4)/E5</f>
        <v>3</v>
      </c>
      <c r="G6" s="197" t="s">
        <v>73</v>
      </c>
      <c r="H6" s="198"/>
      <c r="I6" s="198"/>
      <c r="J6" s="198"/>
      <c r="K6" s="22">
        <f>(K2*K3*K4)/K5</f>
        <v>6.666666666666667</v>
      </c>
      <c r="M6" s="197" t="s">
        <v>73</v>
      </c>
      <c r="N6" s="198"/>
      <c r="O6" s="198"/>
      <c r="P6" s="198"/>
      <c r="Q6" s="22">
        <f>(Q2*Q3*Q4)/Q5</f>
        <v>5.75</v>
      </c>
    </row>
    <row r="7" spans="1:17" ht="26">
      <c r="A7" s="4"/>
      <c r="B7" s="3"/>
      <c r="C7" s="3"/>
      <c r="D7" s="3"/>
      <c r="E7" s="5"/>
      <c r="G7" s="4"/>
      <c r="H7" s="3"/>
      <c r="I7" s="3"/>
      <c r="J7" s="3"/>
      <c r="K7" s="5"/>
      <c r="M7" s="4"/>
      <c r="N7" s="3"/>
      <c r="O7" s="3"/>
      <c r="P7" s="3"/>
      <c r="Q7" s="5"/>
    </row>
    <row r="8" spans="1:17" ht="26.15" customHeight="1">
      <c r="A8" s="199" t="s">
        <v>74</v>
      </c>
      <c r="B8" s="200"/>
      <c r="C8" s="200"/>
      <c r="D8" s="200"/>
      <c r="E8" s="201"/>
      <c r="G8" s="199" t="s">
        <v>75</v>
      </c>
      <c r="H8" s="200"/>
      <c r="I8" s="200"/>
      <c r="J8" s="200"/>
      <c r="K8" s="201"/>
      <c r="M8" s="199" t="s">
        <v>76</v>
      </c>
      <c r="N8" s="200"/>
      <c r="O8" s="200"/>
      <c r="P8" s="200"/>
      <c r="Q8" s="201"/>
    </row>
    <row r="9" spans="1:17" ht="26.15" customHeight="1">
      <c r="A9" s="199"/>
      <c r="B9" s="200"/>
      <c r="C9" s="200"/>
      <c r="D9" s="200"/>
      <c r="E9" s="201"/>
      <c r="G9" s="199"/>
      <c r="H9" s="200"/>
      <c r="I9" s="200"/>
      <c r="J9" s="200"/>
      <c r="K9" s="201"/>
      <c r="M9" s="199"/>
      <c r="N9" s="200"/>
      <c r="O9" s="200"/>
      <c r="P9" s="200"/>
      <c r="Q9" s="201"/>
    </row>
    <row r="10" spans="1:17" ht="26.15" customHeight="1">
      <c r="A10" s="199"/>
      <c r="B10" s="200"/>
      <c r="C10" s="200"/>
      <c r="D10" s="200"/>
      <c r="E10" s="201"/>
      <c r="G10" s="199"/>
      <c r="H10" s="200"/>
      <c r="I10" s="200"/>
      <c r="J10" s="200"/>
      <c r="K10" s="201"/>
      <c r="M10" s="199"/>
      <c r="N10" s="200"/>
      <c r="O10" s="200"/>
      <c r="P10" s="200"/>
      <c r="Q10" s="201"/>
    </row>
    <row r="11" spans="1:17" ht="26.15" customHeight="1">
      <c r="A11" s="199"/>
      <c r="B11" s="200"/>
      <c r="C11" s="200"/>
      <c r="D11" s="200"/>
      <c r="E11" s="201"/>
      <c r="G11" s="199"/>
      <c r="H11" s="200"/>
      <c r="I11" s="200"/>
      <c r="J11" s="200"/>
      <c r="K11" s="201"/>
      <c r="M11" s="199"/>
      <c r="N11" s="200"/>
      <c r="O11" s="200"/>
      <c r="P11" s="200"/>
      <c r="Q11" s="201"/>
    </row>
    <row r="12" spans="1:17" ht="26.15" customHeight="1" thickBot="1">
      <c r="A12" s="202"/>
      <c r="B12" s="203"/>
      <c r="C12" s="203"/>
      <c r="D12" s="203"/>
      <c r="E12" s="204"/>
      <c r="G12" s="202"/>
      <c r="H12" s="203"/>
      <c r="I12" s="203"/>
      <c r="J12" s="203"/>
      <c r="K12" s="204"/>
      <c r="M12" s="202"/>
      <c r="N12" s="203"/>
      <c r="O12" s="203"/>
      <c r="P12" s="203"/>
      <c r="Q12" s="204"/>
    </row>
    <row r="13" spans="1:17" ht="26.15" customHeight="1" thickBot="1"/>
    <row r="14" spans="1:17" ht="26">
      <c r="A14" s="205" t="s">
        <v>77</v>
      </c>
      <c r="B14" s="206"/>
      <c r="C14" s="206"/>
      <c r="D14" s="206"/>
      <c r="E14" s="207"/>
      <c r="G14" s="205" t="s">
        <v>78</v>
      </c>
      <c r="H14" s="206"/>
      <c r="I14" s="206"/>
      <c r="J14" s="206"/>
      <c r="K14" s="207"/>
      <c r="M14" s="50"/>
      <c r="N14" s="50"/>
      <c r="O14" s="50"/>
      <c r="P14" s="50"/>
      <c r="Q14" s="50"/>
    </row>
    <row r="15" spans="1:17" ht="26">
      <c r="A15" s="208" t="s">
        <v>69</v>
      </c>
      <c r="B15" s="209"/>
      <c r="C15" s="209"/>
      <c r="D15" s="210"/>
      <c r="E15" s="17">
        <v>0.2</v>
      </c>
      <c r="G15" s="208" t="s">
        <v>69</v>
      </c>
      <c r="H15" s="209"/>
      <c r="I15" s="209"/>
      <c r="J15" s="210"/>
      <c r="K15" s="17">
        <v>0.17</v>
      </c>
      <c r="M15" s="1"/>
      <c r="N15" s="1"/>
      <c r="O15" s="1"/>
      <c r="P15" s="1"/>
      <c r="Q15" s="51"/>
    </row>
    <row r="16" spans="1:17" ht="26">
      <c r="A16" s="208" t="s">
        <v>70</v>
      </c>
      <c r="B16" s="209"/>
      <c r="C16" s="209"/>
      <c r="D16" s="210"/>
      <c r="E16" s="18">
        <v>5</v>
      </c>
      <c r="G16" s="208" t="s">
        <v>70</v>
      </c>
      <c r="H16" s="209"/>
      <c r="I16" s="209"/>
      <c r="J16" s="210"/>
      <c r="K16" s="18">
        <v>5</v>
      </c>
      <c r="M16" s="1"/>
      <c r="N16" s="1"/>
      <c r="O16" s="1"/>
      <c r="P16" s="1"/>
      <c r="Q16" s="52"/>
    </row>
    <row r="17" spans="1:17" ht="26">
      <c r="A17" s="208" t="s">
        <v>71</v>
      </c>
      <c r="B17" s="209"/>
      <c r="C17" s="209"/>
      <c r="D17" s="210"/>
      <c r="E17" s="18">
        <v>5</v>
      </c>
      <c r="G17" s="208" t="s">
        <v>71</v>
      </c>
      <c r="H17" s="209"/>
      <c r="I17" s="209"/>
      <c r="J17" s="210"/>
      <c r="K17" s="18">
        <v>10</v>
      </c>
      <c r="M17" s="1"/>
      <c r="N17" s="1"/>
      <c r="O17" s="1"/>
      <c r="P17" s="1"/>
      <c r="Q17" s="52"/>
    </row>
    <row r="18" spans="1:17" ht="26.5" thickBot="1">
      <c r="A18" s="208" t="s">
        <v>72</v>
      </c>
      <c r="B18" s="209"/>
      <c r="C18" s="209"/>
      <c r="D18" s="210"/>
      <c r="E18" s="49">
        <v>18</v>
      </c>
      <c r="G18" s="208" t="s">
        <v>72</v>
      </c>
      <c r="H18" s="209"/>
      <c r="I18" s="209"/>
      <c r="J18" s="210"/>
      <c r="K18" s="49">
        <v>27</v>
      </c>
      <c r="M18" s="1"/>
      <c r="N18" s="1"/>
      <c r="O18" s="1"/>
      <c r="P18" s="1"/>
      <c r="Q18" s="52"/>
    </row>
    <row r="19" spans="1:17" ht="26.5" thickTop="1">
      <c r="A19" s="197" t="s">
        <v>73</v>
      </c>
      <c r="B19" s="198"/>
      <c r="C19" s="198"/>
      <c r="D19" s="198"/>
      <c r="E19" s="22">
        <f>((E15*E16*E17)/E18)*11</f>
        <v>3.0555555555555558</v>
      </c>
      <c r="G19" s="197" t="s">
        <v>73</v>
      </c>
      <c r="H19" s="198"/>
      <c r="I19" s="198"/>
      <c r="J19" s="198"/>
      <c r="K19" s="22">
        <f>((K15*K16*K17)/K18)*12.64</f>
        <v>3.9792592592592597</v>
      </c>
      <c r="M19" s="1"/>
      <c r="N19" s="1"/>
      <c r="O19" s="1"/>
      <c r="P19" s="1"/>
      <c r="Q19" s="53"/>
    </row>
    <row r="20" spans="1:17" ht="26">
      <c r="A20" s="4"/>
      <c r="B20" s="3"/>
      <c r="C20" s="3"/>
      <c r="D20" s="3"/>
      <c r="E20" s="5"/>
      <c r="G20" s="4"/>
      <c r="H20" s="3"/>
      <c r="I20" s="3"/>
      <c r="J20" s="3"/>
      <c r="K20" s="5"/>
      <c r="M20" s="1"/>
      <c r="N20" s="2"/>
      <c r="O20" s="2"/>
      <c r="P20" s="2"/>
      <c r="Q20" s="2"/>
    </row>
    <row r="21" spans="1:17" ht="26.15" customHeight="1">
      <c r="A21" s="199" t="s">
        <v>79</v>
      </c>
      <c r="B21" s="200"/>
      <c r="C21" s="200"/>
      <c r="D21" s="200"/>
      <c r="E21" s="201"/>
      <c r="G21" s="199" t="s">
        <v>80</v>
      </c>
      <c r="H21" s="200"/>
      <c r="I21" s="200"/>
      <c r="J21" s="200"/>
      <c r="K21" s="201"/>
      <c r="M21" s="2"/>
      <c r="N21" s="2"/>
      <c r="O21" s="2"/>
      <c r="P21" s="2"/>
      <c r="Q21" s="2"/>
    </row>
    <row r="22" spans="1:17" ht="26.15" customHeight="1">
      <c r="A22" s="199"/>
      <c r="B22" s="200"/>
      <c r="C22" s="200"/>
      <c r="D22" s="200"/>
      <c r="E22" s="201"/>
      <c r="G22" s="199"/>
      <c r="H22" s="200"/>
      <c r="I22" s="200"/>
      <c r="J22" s="200"/>
      <c r="K22" s="201"/>
      <c r="M22" s="2"/>
      <c r="N22" s="2"/>
      <c r="O22" s="2"/>
      <c r="P22" s="2"/>
      <c r="Q22" s="2"/>
    </row>
    <row r="23" spans="1:17" ht="26.15" customHeight="1">
      <c r="A23" s="199"/>
      <c r="B23" s="200"/>
      <c r="C23" s="200"/>
      <c r="D23" s="200"/>
      <c r="E23" s="201"/>
      <c r="G23" s="199"/>
      <c r="H23" s="200"/>
      <c r="I23" s="200"/>
      <c r="J23" s="200"/>
      <c r="K23" s="201"/>
      <c r="M23" s="2"/>
      <c r="N23" s="2"/>
      <c r="O23" s="2"/>
      <c r="P23" s="2"/>
      <c r="Q23" s="2"/>
    </row>
    <row r="24" spans="1:17" ht="26.15" customHeight="1">
      <c r="A24" s="199"/>
      <c r="B24" s="200"/>
      <c r="C24" s="200"/>
      <c r="D24" s="200"/>
      <c r="E24" s="201"/>
      <c r="G24" s="199"/>
      <c r="H24" s="200"/>
      <c r="I24" s="200"/>
      <c r="J24" s="200"/>
      <c r="K24" s="201"/>
      <c r="M24" s="2"/>
      <c r="N24" s="2"/>
      <c r="O24" s="2"/>
      <c r="P24" s="2"/>
      <c r="Q24" s="2"/>
    </row>
    <row r="25" spans="1:17" ht="26.15" customHeight="1" thickBot="1">
      <c r="A25" s="202"/>
      <c r="B25" s="203"/>
      <c r="C25" s="203"/>
      <c r="D25" s="203"/>
      <c r="E25" s="204"/>
      <c r="G25" s="202"/>
      <c r="H25" s="203"/>
      <c r="I25" s="203"/>
      <c r="J25" s="203"/>
      <c r="K25" s="204"/>
      <c r="M25" s="2"/>
      <c r="N25" s="2"/>
      <c r="O25" s="2"/>
      <c r="P25" s="2"/>
      <c r="Q25" s="2"/>
    </row>
    <row r="26" spans="1:17" ht="16" thickBot="1"/>
    <row r="27" spans="1:17" ht="26">
      <c r="A27" s="205" t="s">
        <v>81</v>
      </c>
      <c r="B27" s="206"/>
      <c r="C27" s="206"/>
      <c r="D27" s="206"/>
      <c r="E27" s="207"/>
      <c r="G27" s="205" t="s">
        <v>82</v>
      </c>
      <c r="H27" s="206"/>
      <c r="I27" s="206"/>
      <c r="J27" s="206"/>
      <c r="K27" s="207"/>
    </row>
    <row r="28" spans="1:17" ht="26">
      <c r="A28" s="208" t="s">
        <v>69</v>
      </c>
      <c r="B28" s="209"/>
      <c r="C28" s="209"/>
      <c r="D28" s="210"/>
      <c r="E28" s="17">
        <v>0.28000000000000003</v>
      </c>
      <c r="G28" s="208" t="s">
        <v>69</v>
      </c>
      <c r="H28" s="209"/>
      <c r="I28" s="209"/>
      <c r="J28" s="210"/>
      <c r="K28" s="17">
        <v>0.32</v>
      </c>
    </row>
    <row r="29" spans="1:17" ht="26">
      <c r="A29" s="208" t="s">
        <v>70</v>
      </c>
      <c r="B29" s="209"/>
      <c r="C29" s="209"/>
      <c r="D29" s="210"/>
      <c r="E29" s="18">
        <v>5</v>
      </c>
      <c r="G29" s="208" t="s">
        <v>70</v>
      </c>
      <c r="H29" s="209"/>
      <c r="I29" s="209"/>
      <c r="J29" s="210"/>
      <c r="K29" s="18">
        <v>5</v>
      </c>
    </row>
    <row r="30" spans="1:17" ht="26">
      <c r="A30" s="208" t="s">
        <v>71</v>
      </c>
      <c r="B30" s="209"/>
      <c r="C30" s="209"/>
      <c r="D30" s="210"/>
      <c r="E30" s="18">
        <v>4</v>
      </c>
      <c r="G30" s="208" t="s">
        <v>71</v>
      </c>
      <c r="H30" s="209"/>
      <c r="I30" s="209"/>
      <c r="J30" s="210"/>
      <c r="K30" s="18">
        <v>7</v>
      </c>
    </row>
    <row r="31" spans="1:17" ht="26.5" thickBot="1">
      <c r="A31" s="208" t="s">
        <v>72</v>
      </c>
      <c r="B31" s="209"/>
      <c r="C31" s="209"/>
      <c r="D31" s="210"/>
      <c r="E31" s="49">
        <v>13</v>
      </c>
      <c r="G31" s="208" t="s">
        <v>72</v>
      </c>
      <c r="H31" s="209"/>
      <c r="I31" s="209"/>
      <c r="J31" s="210"/>
      <c r="K31" s="49">
        <v>23</v>
      </c>
    </row>
    <row r="32" spans="1:17" ht="26.5" thickTop="1">
      <c r="A32" s="197" t="s">
        <v>83</v>
      </c>
      <c r="B32" s="198"/>
      <c r="C32" s="198"/>
      <c r="D32" s="198"/>
      <c r="E32" s="22">
        <f>((E28*E29*E30)/E31)*11</f>
        <v>4.7384615384615385</v>
      </c>
      <c r="G32" s="197" t="s">
        <v>83</v>
      </c>
      <c r="H32" s="198"/>
      <c r="I32" s="198"/>
      <c r="J32" s="198"/>
      <c r="K32" s="22">
        <f>((K28*K29*K30)/K31)*11.07</f>
        <v>5.3906086956521744</v>
      </c>
    </row>
    <row r="33" spans="1:11" ht="26">
      <c r="A33" s="4"/>
      <c r="B33" s="3"/>
      <c r="C33" s="3"/>
      <c r="D33" s="3"/>
      <c r="E33" s="5"/>
      <c r="G33" s="4"/>
      <c r="H33" s="3"/>
      <c r="I33" s="3"/>
      <c r="J33" s="3"/>
      <c r="K33" s="5"/>
    </row>
    <row r="34" spans="1:11" ht="26.15" customHeight="1">
      <c r="A34" s="199" t="s">
        <v>84</v>
      </c>
      <c r="B34" s="200"/>
      <c r="C34" s="200"/>
      <c r="D34" s="200"/>
      <c r="E34" s="201"/>
      <c r="G34" s="199" t="s">
        <v>85</v>
      </c>
      <c r="H34" s="200"/>
      <c r="I34" s="200"/>
      <c r="J34" s="200"/>
      <c r="K34" s="201"/>
    </row>
    <row r="35" spans="1:11" ht="26.15" customHeight="1">
      <c r="A35" s="199"/>
      <c r="B35" s="200"/>
      <c r="C35" s="200"/>
      <c r="D35" s="200"/>
      <c r="E35" s="201"/>
      <c r="G35" s="199"/>
      <c r="H35" s="200"/>
      <c r="I35" s="200"/>
      <c r="J35" s="200"/>
      <c r="K35" s="201"/>
    </row>
    <row r="36" spans="1:11" ht="26.15" customHeight="1">
      <c r="A36" s="199"/>
      <c r="B36" s="200"/>
      <c r="C36" s="200"/>
      <c r="D36" s="200"/>
      <c r="E36" s="201"/>
      <c r="G36" s="199"/>
      <c r="H36" s="200"/>
      <c r="I36" s="200"/>
      <c r="J36" s="200"/>
      <c r="K36" s="201"/>
    </row>
    <row r="37" spans="1:11" ht="26.15" customHeight="1">
      <c r="A37" s="199"/>
      <c r="B37" s="200"/>
      <c r="C37" s="200"/>
      <c r="D37" s="200"/>
      <c r="E37" s="201"/>
      <c r="G37" s="199"/>
      <c r="H37" s="200"/>
      <c r="I37" s="200"/>
      <c r="J37" s="200"/>
      <c r="K37" s="201"/>
    </row>
    <row r="38" spans="1:11" ht="26.15" customHeight="1" thickBot="1">
      <c r="A38" s="202"/>
      <c r="B38" s="203"/>
      <c r="C38" s="203"/>
      <c r="D38" s="203"/>
      <c r="E38" s="204"/>
      <c r="G38" s="202"/>
      <c r="H38" s="203"/>
      <c r="I38" s="203"/>
      <c r="J38" s="203"/>
      <c r="K38" s="204"/>
    </row>
  </sheetData>
  <mergeCells count="49">
    <mergeCell ref="A8:E12"/>
    <mergeCell ref="G1:K1"/>
    <mergeCell ref="G2:J2"/>
    <mergeCell ref="G3:J3"/>
    <mergeCell ref="G4:J4"/>
    <mergeCell ref="G5:J5"/>
    <mergeCell ref="G6:J6"/>
    <mergeCell ref="A1:E1"/>
    <mergeCell ref="A2:D2"/>
    <mergeCell ref="A3:D3"/>
    <mergeCell ref="A4:D4"/>
    <mergeCell ref="A5:D5"/>
    <mergeCell ref="A6:D6"/>
    <mergeCell ref="G8:K12"/>
    <mergeCell ref="M1:Q1"/>
    <mergeCell ref="M2:P2"/>
    <mergeCell ref="M3:P3"/>
    <mergeCell ref="M4:P4"/>
    <mergeCell ref="M5:P5"/>
    <mergeCell ref="M6:P6"/>
    <mergeCell ref="M8:Q12"/>
    <mergeCell ref="A21:E25"/>
    <mergeCell ref="G14:K14"/>
    <mergeCell ref="G15:J15"/>
    <mergeCell ref="G16:J16"/>
    <mergeCell ref="G17:J17"/>
    <mergeCell ref="G18:J18"/>
    <mergeCell ref="G19:J19"/>
    <mergeCell ref="G21:K25"/>
    <mergeCell ref="A14:E14"/>
    <mergeCell ref="A15:D15"/>
    <mergeCell ref="A16:D16"/>
    <mergeCell ref="A17:D17"/>
    <mergeCell ref="A18:D18"/>
    <mergeCell ref="A19:D19"/>
    <mergeCell ref="A32:D32"/>
    <mergeCell ref="A34:E38"/>
    <mergeCell ref="G27:K27"/>
    <mergeCell ref="G28:J28"/>
    <mergeCell ref="G29:J29"/>
    <mergeCell ref="G30:J30"/>
    <mergeCell ref="G31:J31"/>
    <mergeCell ref="G32:J32"/>
    <mergeCell ref="G34:K38"/>
    <mergeCell ref="A27:E27"/>
    <mergeCell ref="A28:D28"/>
    <mergeCell ref="A29:D29"/>
    <mergeCell ref="A30:D30"/>
    <mergeCell ref="A31:D3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B4BC10-CAFF-4209-BB18-636BE265D53A}">
  <dimension ref="A1"/>
  <sheetViews>
    <sheetView workbookViewId="0"/>
  </sheetViews>
  <sheetFormatPr defaultRowHeight="15.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8"/>
  <sheetViews>
    <sheetView tabSelected="1" workbookViewId="0">
      <selection activeCell="E9" sqref="E9"/>
    </sheetView>
  </sheetViews>
  <sheetFormatPr defaultColWidth="11" defaultRowHeight="15.5"/>
  <cols>
    <col min="1" max="1" width="14" style="34" bestFit="1" customWidth="1"/>
    <col min="2" max="2" width="6.83203125" style="34" bestFit="1" customWidth="1"/>
    <col min="3" max="3" width="12.08203125" style="34" bestFit="1" customWidth="1"/>
    <col min="4" max="4" width="13" style="34" bestFit="1" customWidth="1"/>
    <col min="5" max="5" width="23.58203125" style="34" bestFit="1" customWidth="1"/>
  </cols>
  <sheetData>
    <row r="1" spans="1:5">
      <c r="A1" s="38" t="s">
        <v>86</v>
      </c>
      <c r="B1" s="39" t="s">
        <v>87</v>
      </c>
      <c r="C1" s="39" t="s">
        <v>88</v>
      </c>
      <c r="D1" s="39" t="s">
        <v>70</v>
      </c>
      <c r="E1" s="48" t="s">
        <v>89</v>
      </c>
    </row>
    <row r="2" spans="1:5">
      <c r="A2" s="40" t="s">
        <v>90</v>
      </c>
      <c r="B2" s="35" t="s">
        <v>91</v>
      </c>
      <c r="C2" s="36">
        <v>0.15</v>
      </c>
      <c r="D2" s="35" t="s">
        <v>92</v>
      </c>
      <c r="E2" s="44">
        <f>50*C2</f>
        <v>7.5</v>
      </c>
    </row>
    <row r="3" spans="1:5">
      <c r="A3" s="40" t="s">
        <v>93</v>
      </c>
      <c r="B3" s="35" t="s">
        <v>91</v>
      </c>
      <c r="C3" s="37">
        <v>0.2</v>
      </c>
      <c r="D3" s="35" t="s">
        <v>92</v>
      </c>
      <c r="E3" s="45">
        <f>50*C3</f>
        <v>10</v>
      </c>
    </row>
    <row r="4" spans="1:5">
      <c r="A4" s="40" t="s">
        <v>94</v>
      </c>
      <c r="B4" s="35" t="s">
        <v>91</v>
      </c>
      <c r="C4" s="37">
        <v>0.46</v>
      </c>
      <c r="D4" s="35" t="s">
        <v>92</v>
      </c>
      <c r="E4" s="45">
        <f>50*C4</f>
        <v>23</v>
      </c>
    </row>
    <row r="5" spans="1:5">
      <c r="A5" s="40" t="s">
        <v>41</v>
      </c>
      <c r="B5" s="35" t="s">
        <v>95</v>
      </c>
      <c r="C5" s="37">
        <v>0.2</v>
      </c>
      <c r="D5" s="35" t="s">
        <v>96</v>
      </c>
      <c r="E5" s="45">
        <f>5*C5*11</f>
        <v>11</v>
      </c>
    </row>
    <row r="6" spans="1:5">
      <c r="A6" s="40" t="s">
        <v>39</v>
      </c>
      <c r="B6" s="35" t="s">
        <v>95</v>
      </c>
      <c r="C6" s="37">
        <v>0.17</v>
      </c>
      <c r="D6" s="35" t="s">
        <v>96</v>
      </c>
      <c r="E6" s="46">
        <f>5*C6*11</f>
        <v>9.3500000000000014</v>
      </c>
    </row>
    <row r="7" spans="1:5">
      <c r="A7" s="40" t="s">
        <v>97</v>
      </c>
      <c r="B7" s="35" t="s">
        <v>95</v>
      </c>
      <c r="C7" s="37">
        <v>0.28000000000000003</v>
      </c>
      <c r="D7" s="35" t="s">
        <v>96</v>
      </c>
      <c r="E7" s="44">
        <f>5*C7*11</f>
        <v>15.400000000000002</v>
      </c>
    </row>
    <row r="8" spans="1:5" ht="16" thickBot="1">
      <c r="A8" s="41" t="s">
        <v>43</v>
      </c>
      <c r="B8" s="42" t="s">
        <v>95</v>
      </c>
      <c r="C8" s="43">
        <v>0.32</v>
      </c>
      <c r="D8" s="42" t="s">
        <v>96</v>
      </c>
      <c r="E8" s="47">
        <f>5*C8*11</f>
        <v>17.600000000000001</v>
      </c>
    </row>
  </sheetData>
  <sortState xmlns:xlrd2="http://schemas.microsoft.com/office/spreadsheetml/2017/richdata2" ref="A2:E8">
    <sortCondition ref="B2:B8"/>
    <sortCondition ref="A2:A8"/>
  </sortState>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Q52"/>
  <sheetViews>
    <sheetView topLeftCell="A7" workbookViewId="0">
      <selection activeCell="M24" sqref="M24"/>
    </sheetView>
  </sheetViews>
  <sheetFormatPr defaultColWidth="11" defaultRowHeight="26"/>
  <cols>
    <col min="1" max="5" width="17.5" style="1" customWidth="1"/>
    <col min="6" max="6" width="10.83203125" style="1"/>
    <col min="7" max="11" width="17.5" style="1" customWidth="1"/>
    <col min="13" max="17" width="17.5" style="1" customWidth="1"/>
  </cols>
  <sheetData>
    <row r="1" spans="1:17">
      <c r="A1" s="205" t="s">
        <v>98</v>
      </c>
      <c r="B1" s="206"/>
      <c r="C1" s="206"/>
      <c r="D1" s="206"/>
      <c r="E1" s="207"/>
      <c r="G1" s="205" t="s">
        <v>99</v>
      </c>
      <c r="H1" s="206"/>
      <c r="I1" s="206"/>
      <c r="J1" s="206"/>
      <c r="K1" s="207"/>
      <c r="M1" s="205" t="s">
        <v>100</v>
      </c>
      <c r="N1" s="206"/>
      <c r="O1" s="206"/>
      <c r="P1" s="206"/>
      <c r="Q1" s="207"/>
    </row>
    <row r="2" spans="1:17">
      <c r="A2" s="208" t="s">
        <v>101</v>
      </c>
      <c r="B2" s="209"/>
      <c r="C2" s="209"/>
      <c r="D2" s="210"/>
      <c r="E2" s="17">
        <v>0.06</v>
      </c>
      <c r="G2" s="208" t="s">
        <v>101</v>
      </c>
      <c r="H2" s="209"/>
      <c r="I2" s="209"/>
      <c r="J2" s="210"/>
      <c r="K2" s="17">
        <v>0.2</v>
      </c>
      <c r="M2" s="208" t="s">
        <v>102</v>
      </c>
      <c r="N2" s="209"/>
      <c r="O2" s="209"/>
      <c r="P2" s="210"/>
      <c r="Q2" s="17">
        <v>0.45</v>
      </c>
    </row>
    <row r="3" spans="1:17">
      <c r="A3" s="208" t="s">
        <v>103</v>
      </c>
      <c r="B3" s="209"/>
      <c r="C3" s="209"/>
      <c r="D3" s="210"/>
      <c r="E3" s="18">
        <v>50</v>
      </c>
      <c r="G3" s="208" t="s">
        <v>103</v>
      </c>
      <c r="H3" s="209"/>
      <c r="I3" s="209"/>
      <c r="J3" s="210"/>
      <c r="K3" s="18">
        <v>25</v>
      </c>
      <c r="M3" s="208" t="s">
        <v>104</v>
      </c>
      <c r="N3" s="209"/>
      <c r="O3" s="209"/>
      <c r="P3" s="210"/>
      <c r="Q3" s="18">
        <v>2.5</v>
      </c>
    </row>
    <row r="4" spans="1:17">
      <c r="A4" s="208" t="s">
        <v>105</v>
      </c>
      <c r="B4" s="209"/>
      <c r="C4" s="209"/>
      <c r="D4" s="210"/>
      <c r="E4" s="18">
        <v>8</v>
      </c>
      <c r="G4" s="208" t="s">
        <v>105</v>
      </c>
      <c r="H4" s="209"/>
      <c r="I4" s="209"/>
      <c r="J4" s="210"/>
      <c r="K4" s="18">
        <v>50</v>
      </c>
      <c r="M4" s="208" t="s">
        <v>106</v>
      </c>
      <c r="N4" s="209"/>
      <c r="O4" s="209"/>
      <c r="P4" s="210"/>
      <c r="Q4" s="18">
        <v>10</v>
      </c>
    </row>
    <row r="5" spans="1:17" ht="26.5" thickBot="1">
      <c r="A5" s="208" t="s">
        <v>72</v>
      </c>
      <c r="B5" s="209"/>
      <c r="C5" s="209"/>
      <c r="D5" s="210"/>
      <c r="E5" s="19">
        <v>20</v>
      </c>
      <c r="G5" s="208" t="s">
        <v>72</v>
      </c>
      <c r="H5" s="209"/>
      <c r="I5" s="209"/>
      <c r="J5" s="210"/>
      <c r="K5" s="19">
        <v>10</v>
      </c>
      <c r="M5" s="208" t="s">
        <v>72</v>
      </c>
      <c r="N5" s="209"/>
      <c r="O5" s="209"/>
      <c r="P5" s="210"/>
      <c r="Q5" s="19">
        <v>25</v>
      </c>
    </row>
    <row r="6" spans="1:17" ht="26.15" customHeight="1">
      <c r="A6" s="197" t="s">
        <v>73</v>
      </c>
      <c r="B6" s="198"/>
      <c r="C6" s="198"/>
      <c r="D6" s="198"/>
      <c r="E6" s="22">
        <f>(E2*E3*E4)/E5</f>
        <v>1.2</v>
      </c>
      <c r="G6" s="197" t="s">
        <v>73</v>
      </c>
      <c r="H6" s="198"/>
      <c r="I6" s="198"/>
      <c r="J6" s="198"/>
      <c r="K6" s="22">
        <f>(K2*K3*K4)/K5</f>
        <v>25</v>
      </c>
      <c r="L6" s="2"/>
      <c r="M6" s="197" t="s">
        <v>73</v>
      </c>
      <c r="N6" s="198"/>
      <c r="O6" s="198"/>
      <c r="P6" s="198"/>
      <c r="Q6" s="22">
        <f>((Q2*Q3*Q4)/Q5)*11</f>
        <v>4.95</v>
      </c>
    </row>
    <row r="7" spans="1:17" ht="26.15" customHeight="1">
      <c r="A7" s="4"/>
      <c r="B7" s="3"/>
      <c r="C7" s="3"/>
      <c r="D7" s="3"/>
      <c r="E7" s="5"/>
      <c r="F7" s="2"/>
      <c r="G7" s="4"/>
      <c r="H7" s="3"/>
      <c r="I7" s="3"/>
      <c r="J7" s="3"/>
      <c r="K7" s="5"/>
      <c r="L7" s="2"/>
      <c r="M7" s="4"/>
      <c r="N7" s="3"/>
      <c r="O7" s="3"/>
      <c r="P7" s="3"/>
      <c r="Q7" s="5"/>
    </row>
    <row r="8" spans="1:17" ht="26.15" customHeight="1">
      <c r="A8" s="199" t="s">
        <v>107</v>
      </c>
      <c r="B8" s="200"/>
      <c r="C8" s="200"/>
      <c r="D8" s="200"/>
      <c r="E8" s="201"/>
      <c r="F8" s="2"/>
      <c r="G8" s="199" t="s">
        <v>108</v>
      </c>
      <c r="H8" s="200"/>
      <c r="I8" s="200"/>
      <c r="J8" s="200"/>
      <c r="K8" s="201"/>
      <c r="L8" s="2"/>
      <c r="M8" s="199" t="s">
        <v>109</v>
      </c>
      <c r="N8" s="200"/>
      <c r="O8" s="200"/>
      <c r="P8" s="200"/>
      <c r="Q8" s="201"/>
    </row>
    <row r="9" spans="1:17">
      <c r="A9" s="199"/>
      <c r="B9" s="200"/>
      <c r="C9" s="200"/>
      <c r="D9" s="200"/>
      <c r="E9" s="201"/>
      <c r="G9" s="199"/>
      <c r="H9" s="200"/>
      <c r="I9" s="200"/>
      <c r="J9" s="200"/>
      <c r="K9" s="201"/>
      <c r="M9" s="199"/>
      <c r="N9" s="200"/>
      <c r="O9" s="200"/>
      <c r="P9" s="200"/>
      <c r="Q9" s="201"/>
    </row>
    <row r="10" spans="1:17">
      <c r="A10" s="199"/>
      <c r="B10" s="200"/>
      <c r="C10" s="200"/>
      <c r="D10" s="200"/>
      <c r="E10" s="201"/>
      <c r="G10" s="199"/>
      <c r="H10" s="200"/>
      <c r="I10" s="200"/>
      <c r="J10" s="200"/>
      <c r="K10" s="201"/>
      <c r="M10" s="199"/>
      <c r="N10" s="200"/>
      <c r="O10" s="200"/>
      <c r="P10" s="200"/>
      <c r="Q10" s="201"/>
    </row>
    <row r="11" spans="1:17" ht="26.15" customHeight="1">
      <c r="A11" s="199"/>
      <c r="B11" s="200"/>
      <c r="C11" s="200"/>
      <c r="D11" s="200"/>
      <c r="E11" s="201"/>
      <c r="G11" s="199"/>
      <c r="H11" s="200"/>
      <c r="I11" s="200"/>
      <c r="J11" s="200"/>
      <c r="K11" s="201"/>
      <c r="M11" s="199"/>
      <c r="N11" s="200"/>
      <c r="O11" s="200"/>
      <c r="P11" s="200"/>
      <c r="Q11" s="201"/>
    </row>
    <row r="12" spans="1:17" ht="26.15" customHeight="1">
      <c r="A12" s="199"/>
      <c r="B12" s="200"/>
      <c r="C12" s="200"/>
      <c r="D12" s="200"/>
      <c r="E12" s="201"/>
      <c r="G12" s="199"/>
      <c r="H12" s="200"/>
      <c r="I12" s="200"/>
      <c r="J12" s="200"/>
      <c r="K12" s="201"/>
      <c r="M12" s="199"/>
      <c r="N12" s="200"/>
      <c r="O12" s="200"/>
      <c r="P12" s="200"/>
      <c r="Q12" s="201"/>
    </row>
    <row r="13" spans="1:17" ht="26.15" customHeight="1">
      <c r="A13" s="4"/>
      <c r="E13" s="6"/>
      <c r="G13" s="4"/>
      <c r="K13" s="6"/>
      <c r="M13" s="4"/>
      <c r="Q13" s="6"/>
    </row>
    <row r="14" spans="1:17">
      <c r="A14" s="4"/>
      <c r="B14" s="211" t="s">
        <v>110</v>
      </c>
      <c r="C14" s="211"/>
      <c r="D14" s="211"/>
      <c r="E14" s="6"/>
      <c r="G14" s="4"/>
      <c r="H14" s="211" t="s">
        <v>111</v>
      </c>
      <c r="I14" s="211"/>
      <c r="J14" s="211"/>
      <c r="K14" s="6"/>
      <c r="M14" s="4"/>
      <c r="N14" s="211" t="s">
        <v>112</v>
      </c>
      <c r="O14" s="211"/>
      <c r="P14" s="211"/>
      <c r="Q14" s="6"/>
    </row>
    <row r="15" spans="1:17">
      <c r="A15" s="4"/>
      <c r="B15" s="211" t="s">
        <v>113</v>
      </c>
      <c r="C15" s="211"/>
      <c r="D15" s="211"/>
      <c r="E15" s="6"/>
      <c r="G15" s="4"/>
      <c r="H15" s="211" t="s">
        <v>113</v>
      </c>
      <c r="I15" s="211"/>
      <c r="J15" s="211"/>
      <c r="K15" s="6"/>
      <c r="M15" s="4"/>
      <c r="N15" s="211" t="s">
        <v>113</v>
      </c>
      <c r="O15" s="211"/>
      <c r="P15" s="211"/>
      <c r="Q15" s="6"/>
    </row>
    <row r="16" spans="1:17" ht="26.5" thickBot="1">
      <c r="A16" s="7"/>
      <c r="B16" s="212" t="s">
        <v>114</v>
      </c>
      <c r="C16" s="212"/>
      <c r="D16" s="212"/>
      <c r="E16" s="8"/>
      <c r="G16" s="7"/>
      <c r="H16" s="212" t="s">
        <v>114</v>
      </c>
      <c r="I16" s="212"/>
      <c r="J16" s="212"/>
      <c r="K16" s="8"/>
      <c r="M16" s="7"/>
      <c r="N16" s="212" t="s">
        <v>114</v>
      </c>
      <c r="O16" s="212"/>
      <c r="P16" s="212"/>
      <c r="Q16" s="8"/>
    </row>
    <row r="17" spans="1:17" ht="26.5" thickBot="1"/>
    <row r="18" spans="1:17">
      <c r="A18" s="213" t="s">
        <v>115</v>
      </c>
      <c r="B18" s="214"/>
      <c r="C18" s="214"/>
      <c r="D18" s="214"/>
      <c r="E18" s="215"/>
      <c r="G18" s="205" t="s">
        <v>116</v>
      </c>
      <c r="H18" s="206"/>
      <c r="I18" s="206"/>
      <c r="J18" s="206"/>
      <c r="K18" s="207"/>
      <c r="M18" s="205" t="s">
        <v>117</v>
      </c>
      <c r="N18" s="206"/>
      <c r="O18" s="206"/>
      <c r="P18" s="206"/>
      <c r="Q18" s="207"/>
    </row>
    <row r="19" spans="1:17">
      <c r="A19" s="224" t="s">
        <v>101</v>
      </c>
      <c r="B19" s="225"/>
      <c r="C19" s="225"/>
      <c r="D19" s="226"/>
      <c r="E19" s="23"/>
      <c r="G19" s="208" t="s">
        <v>101</v>
      </c>
      <c r="H19" s="209"/>
      <c r="I19" s="209"/>
      <c r="J19" s="210"/>
      <c r="K19" s="17">
        <v>0.16</v>
      </c>
      <c r="M19" s="208" t="s">
        <v>102</v>
      </c>
      <c r="N19" s="209"/>
      <c r="O19" s="209"/>
      <c r="P19" s="210"/>
      <c r="Q19" s="17">
        <v>0.02</v>
      </c>
    </row>
    <row r="20" spans="1:17">
      <c r="A20" s="224" t="s">
        <v>103</v>
      </c>
      <c r="B20" s="225"/>
      <c r="C20" s="225"/>
      <c r="D20" s="226"/>
      <c r="E20" s="24"/>
      <c r="G20" s="208" t="s">
        <v>103</v>
      </c>
      <c r="H20" s="209"/>
      <c r="I20" s="209"/>
      <c r="J20" s="210"/>
      <c r="K20" s="18">
        <v>5</v>
      </c>
      <c r="M20" s="208" t="s">
        <v>104</v>
      </c>
      <c r="N20" s="209"/>
      <c r="O20" s="209"/>
      <c r="P20" s="210"/>
      <c r="Q20" s="18">
        <v>1</v>
      </c>
    </row>
    <row r="21" spans="1:17">
      <c r="A21" s="224" t="s">
        <v>105</v>
      </c>
      <c r="B21" s="225"/>
      <c r="C21" s="225"/>
      <c r="D21" s="226"/>
      <c r="E21" s="24"/>
      <c r="G21" s="208" t="s">
        <v>105</v>
      </c>
      <c r="H21" s="209"/>
      <c r="I21" s="209"/>
      <c r="J21" s="210"/>
      <c r="K21" s="18">
        <v>10</v>
      </c>
      <c r="M21" s="208" t="s">
        <v>106</v>
      </c>
      <c r="N21" s="209"/>
      <c r="O21" s="209"/>
      <c r="P21" s="210"/>
      <c r="Q21" s="18">
        <v>4</v>
      </c>
    </row>
    <row r="22" spans="1:17" ht="26.5" thickBot="1">
      <c r="A22" s="224" t="s">
        <v>72</v>
      </c>
      <c r="B22" s="225"/>
      <c r="C22" s="225"/>
      <c r="D22" s="226"/>
      <c r="E22" s="25"/>
      <c r="G22" s="208" t="s">
        <v>72</v>
      </c>
      <c r="H22" s="209"/>
      <c r="I22" s="209"/>
      <c r="J22" s="210"/>
      <c r="K22" s="19">
        <v>60</v>
      </c>
      <c r="M22" s="208" t="s">
        <v>72</v>
      </c>
      <c r="N22" s="209"/>
      <c r="O22" s="209"/>
      <c r="P22" s="210"/>
      <c r="Q22" s="19">
        <v>45</v>
      </c>
    </row>
    <row r="23" spans="1:17">
      <c r="A23" s="221" t="s">
        <v>73</v>
      </c>
      <c r="B23" s="222"/>
      <c r="C23" s="222"/>
      <c r="D23" s="223"/>
      <c r="E23" s="26" t="e">
        <v>#DIV/0!</v>
      </c>
      <c r="G23" s="197" t="s">
        <v>73</v>
      </c>
      <c r="H23" s="198"/>
      <c r="I23" s="198"/>
      <c r="J23" s="198"/>
      <c r="K23" s="22">
        <f>(K19*K20*K21)/K22</f>
        <v>0.13333333333333333</v>
      </c>
      <c r="M23" s="197" t="s">
        <v>73</v>
      </c>
      <c r="N23" s="198"/>
      <c r="O23" s="198"/>
      <c r="P23" s="198"/>
      <c r="Q23" s="54">
        <f>((Q19*Q20*Q21)/Q22)*11</f>
        <v>1.9555555555555555E-2</v>
      </c>
    </row>
    <row r="24" spans="1:17">
      <c r="A24" s="28"/>
      <c r="B24" s="29"/>
      <c r="C24" s="29"/>
      <c r="D24" s="29"/>
      <c r="E24" s="30"/>
      <c r="G24" s="4"/>
      <c r="H24" s="3"/>
      <c r="I24" s="3"/>
      <c r="J24" s="3"/>
      <c r="K24" s="5"/>
      <c r="M24" s="4"/>
      <c r="N24" s="3"/>
      <c r="O24" s="3"/>
      <c r="P24" s="3"/>
      <c r="Q24" s="5"/>
    </row>
    <row r="25" spans="1:17" ht="26.15" customHeight="1">
      <c r="A25" s="218" t="s">
        <v>118</v>
      </c>
      <c r="B25" s="219"/>
      <c r="C25" s="219"/>
      <c r="D25" s="219"/>
      <c r="E25" s="220"/>
      <c r="G25" s="199" t="s">
        <v>119</v>
      </c>
      <c r="H25" s="200"/>
      <c r="I25" s="200"/>
      <c r="J25" s="200"/>
      <c r="K25" s="201"/>
      <c r="M25" s="199" t="s">
        <v>120</v>
      </c>
      <c r="N25" s="200"/>
      <c r="O25" s="200"/>
      <c r="P25" s="200"/>
      <c r="Q25" s="201"/>
    </row>
    <row r="26" spans="1:17">
      <c r="A26" s="218"/>
      <c r="B26" s="219"/>
      <c r="C26" s="219"/>
      <c r="D26" s="219"/>
      <c r="E26" s="220"/>
      <c r="G26" s="199"/>
      <c r="H26" s="200"/>
      <c r="I26" s="200"/>
      <c r="J26" s="200"/>
      <c r="K26" s="201"/>
      <c r="M26" s="199"/>
      <c r="N26" s="200"/>
      <c r="O26" s="200"/>
      <c r="P26" s="200"/>
      <c r="Q26" s="201"/>
    </row>
    <row r="27" spans="1:17">
      <c r="A27" s="218"/>
      <c r="B27" s="219"/>
      <c r="C27" s="219"/>
      <c r="D27" s="219"/>
      <c r="E27" s="220"/>
      <c r="G27" s="199"/>
      <c r="H27" s="200"/>
      <c r="I27" s="200"/>
      <c r="J27" s="200"/>
      <c r="K27" s="201"/>
      <c r="M27" s="199"/>
      <c r="N27" s="200"/>
      <c r="O27" s="200"/>
      <c r="P27" s="200"/>
      <c r="Q27" s="201"/>
    </row>
    <row r="28" spans="1:17">
      <c r="A28" s="218"/>
      <c r="B28" s="219"/>
      <c r="C28" s="219"/>
      <c r="D28" s="219"/>
      <c r="E28" s="220"/>
      <c r="G28" s="199"/>
      <c r="H28" s="200"/>
      <c r="I28" s="200"/>
      <c r="J28" s="200"/>
      <c r="K28" s="201"/>
      <c r="M28" s="199"/>
      <c r="N28" s="200"/>
      <c r="O28" s="200"/>
      <c r="P28" s="200"/>
      <c r="Q28" s="201"/>
    </row>
    <row r="29" spans="1:17">
      <c r="A29" s="218"/>
      <c r="B29" s="219"/>
      <c r="C29" s="219"/>
      <c r="D29" s="219"/>
      <c r="E29" s="220"/>
      <c r="G29" s="199"/>
      <c r="H29" s="200"/>
      <c r="I29" s="200"/>
      <c r="J29" s="200"/>
      <c r="K29" s="201"/>
      <c r="M29" s="199"/>
      <c r="N29" s="200"/>
      <c r="O29" s="200"/>
      <c r="P29" s="200"/>
      <c r="Q29" s="201"/>
    </row>
    <row r="30" spans="1:17">
      <c r="A30" s="28"/>
      <c r="B30" s="27"/>
      <c r="C30" s="27"/>
      <c r="D30" s="27"/>
      <c r="E30" s="31"/>
      <c r="G30" s="4"/>
      <c r="K30" s="6"/>
      <c r="M30" s="4"/>
      <c r="Q30" s="6"/>
    </row>
    <row r="31" spans="1:17">
      <c r="A31" s="28"/>
      <c r="B31" s="217" t="s">
        <v>121</v>
      </c>
      <c r="C31" s="217"/>
      <c r="D31" s="217"/>
      <c r="E31" s="31"/>
      <c r="G31" s="4"/>
      <c r="H31" s="211" t="s">
        <v>122</v>
      </c>
      <c r="I31" s="211"/>
      <c r="J31" s="211"/>
      <c r="K31" s="6"/>
      <c r="M31" s="4"/>
      <c r="N31" s="211" t="s">
        <v>123</v>
      </c>
      <c r="O31" s="211"/>
      <c r="P31" s="211"/>
      <c r="Q31" s="6"/>
    </row>
    <row r="32" spans="1:17">
      <c r="A32" s="28"/>
      <c r="B32" s="217" t="s">
        <v>124</v>
      </c>
      <c r="C32" s="217"/>
      <c r="D32" s="217"/>
      <c r="E32" s="31"/>
      <c r="G32" s="4"/>
      <c r="H32" s="211" t="s">
        <v>124</v>
      </c>
      <c r="I32" s="211"/>
      <c r="J32" s="211"/>
      <c r="K32" s="6"/>
      <c r="M32" s="4"/>
      <c r="N32" s="211" t="s">
        <v>124</v>
      </c>
      <c r="O32" s="211"/>
      <c r="P32" s="211"/>
      <c r="Q32" s="6"/>
    </row>
    <row r="33" spans="1:17" ht="26.5" thickBot="1">
      <c r="A33" s="32"/>
      <c r="B33" s="216" t="s">
        <v>125</v>
      </c>
      <c r="C33" s="216"/>
      <c r="D33" s="216"/>
      <c r="E33" s="33"/>
      <c r="G33" s="7"/>
      <c r="H33" s="212" t="s">
        <v>125</v>
      </c>
      <c r="I33" s="212"/>
      <c r="J33" s="212"/>
      <c r="K33" s="8"/>
      <c r="M33" s="7"/>
      <c r="N33" s="212" t="s">
        <v>125</v>
      </c>
      <c r="O33" s="212"/>
      <c r="P33" s="212"/>
      <c r="Q33" s="8"/>
    </row>
    <row r="34" spans="1:17" ht="26.5" thickBot="1"/>
    <row r="35" spans="1:17">
      <c r="A35" s="205" t="s">
        <v>126</v>
      </c>
      <c r="B35" s="206"/>
      <c r="C35" s="206"/>
      <c r="D35" s="206"/>
      <c r="E35" s="207"/>
      <c r="G35" s="205" t="s">
        <v>126</v>
      </c>
      <c r="H35" s="206"/>
      <c r="I35" s="206"/>
      <c r="J35" s="206"/>
      <c r="K35" s="207"/>
    </row>
    <row r="36" spans="1:17">
      <c r="A36" s="208" t="s">
        <v>127</v>
      </c>
      <c r="B36" s="209"/>
      <c r="C36" s="209"/>
      <c r="D36" s="210"/>
      <c r="E36" s="17">
        <v>0.04</v>
      </c>
      <c r="G36" s="208" t="s">
        <v>127</v>
      </c>
      <c r="H36" s="209"/>
      <c r="I36" s="209"/>
      <c r="J36" s="210"/>
      <c r="K36" s="17">
        <v>0.08</v>
      </c>
    </row>
    <row r="37" spans="1:17">
      <c r="A37" s="208" t="s">
        <v>128</v>
      </c>
      <c r="B37" s="209"/>
      <c r="C37" s="209"/>
      <c r="D37" s="210"/>
      <c r="E37" s="20">
        <v>2000</v>
      </c>
      <c r="G37" s="208" t="s">
        <v>128</v>
      </c>
      <c r="H37" s="209"/>
      <c r="I37" s="209"/>
      <c r="J37" s="210"/>
      <c r="K37" s="20">
        <v>2000</v>
      </c>
    </row>
    <row r="38" spans="1:17">
      <c r="A38" s="208" t="s">
        <v>129</v>
      </c>
      <c r="B38" s="209"/>
      <c r="C38" s="209"/>
      <c r="D38" s="210"/>
      <c r="E38" s="18">
        <v>8</v>
      </c>
      <c r="G38" s="208" t="s">
        <v>129</v>
      </c>
      <c r="H38" s="209"/>
      <c r="I38" s="209"/>
      <c r="J38" s="210"/>
      <c r="K38" s="18">
        <v>4</v>
      </c>
    </row>
    <row r="39" spans="1:17" ht="26.5" thickBot="1">
      <c r="A39" s="208" t="s">
        <v>72</v>
      </c>
      <c r="B39" s="209"/>
      <c r="C39" s="209"/>
      <c r="D39" s="210"/>
      <c r="E39" s="19">
        <v>50</v>
      </c>
      <c r="G39" s="208" t="s">
        <v>72</v>
      </c>
      <c r="H39" s="209"/>
      <c r="I39" s="209"/>
      <c r="J39" s="210"/>
      <c r="K39" s="19">
        <v>60</v>
      </c>
    </row>
    <row r="40" spans="1:17">
      <c r="A40" s="197" t="s">
        <v>73</v>
      </c>
      <c r="B40" s="198"/>
      <c r="C40" s="198"/>
      <c r="D40" s="198"/>
      <c r="E40" s="22">
        <f>(E36*E37*E38)/E39</f>
        <v>12.8</v>
      </c>
      <c r="G40" s="197" t="s">
        <v>73</v>
      </c>
      <c r="H40" s="198"/>
      <c r="I40" s="198"/>
      <c r="J40" s="198"/>
      <c r="K40" s="22">
        <f>(K36*K37*K38)/K39</f>
        <v>10.666666666666666</v>
      </c>
    </row>
    <row r="41" spans="1:17">
      <c r="A41" s="4"/>
      <c r="B41" s="3"/>
      <c r="C41" s="3"/>
      <c r="D41" s="3"/>
      <c r="E41" s="5"/>
      <c r="G41" s="4"/>
      <c r="H41" s="3"/>
      <c r="I41" s="3"/>
      <c r="J41" s="3"/>
      <c r="K41" s="5"/>
    </row>
    <row r="42" spans="1:17" ht="26.15" customHeight="1">
      <c r="A42" s="199" t="s">
        <v>130</v>
      </c>
      <c r="B42" s="200"/>
      <c r="C42" s="200"/>
      <c r="D42" s="200"/>
      <c r="E42" s="201"/>
      <c r="G42" s="199" t="s">
        <v>131</v>
      </c>
      <c r="H42" s="200"/>
      <c r="I42" s="200"/>
      <c r="J42" s="200"/>
      <c r="K42" s="201"/>
    </row>
    <row r="43" spans="1:17">
      <c r="A43" s="199"/>
      <c r="B43" s="200"/>
      <c r="C43" s="200"/>
      <c r="D43" s="200"/>
      <c r="E43" s="201"/>
      <c r="G43" s="199"/>
      <c r="H43" s="200"/>
      <c r="I43" s="200"/>
      <c r="J43" s="200"/>
      <c r="K43" s="201"/>
    </row>
    <row r="44" spans="1:17">
      <c r="A44" s="199"/>
      <c r="B44" s="200"/>
      <c r="C44" s="200"/>
      <c r="D44" s="200"/>
      <c r="E44" s="201"/>
      <c r="G44" s="199"/>
      <c r="H44" s="200"/>
      <c r="I44" s="200"/>
      <c r="J44" s="200"/>
      <c r="K44" s="201"/>
    </row>
    <row r="45" spans="1:17">
      <c r="A45" s="199"/>
      <c r="B45" s="200"/>
      <c r="C45" s="200"/>
      <c r="D45" s="200"/>
      <c r="E45" s="201"/>
      <c r="G45" s="199"/>
      <c r="H45" s="200"/>
      <c r="I45" s="200"/>
      <c r="J45" s="200"/>
      <c r="K45" s="201"/>
    </row>
    <row r="46" spans="1:17">
      <c r="A46" s="199"/>
      <c r="B46" s="200"/>
      <c r="C46" s="200"/>
      <c r="D46" s="200"/>
      <c r="E46" s="201"/>
      <c r="G46" s="199"/>
      <c r="H46" s="200"/>
      <c r="I46" s="200"/>
      <c r="J46" s="200"/>
      <c r="K46" s="201"/>
    </row>
    <row r="47" spans="1:17">
      <c r="A47" s="199"/>
      <c r="B47" s="200"/>
      <c r="C47" s="200"/>
      <c r="D47" s="200"/>
      <c r="E47" s="201"/>
      <c r="G47" s="199"/>
      <c r="H47" s="200"/>
      <c r="I47" s="200"/>
      <c r="J47" s="200"/>
      <c r="K47" s="201"/>
    </row>
    <row r="48" spans="1:17">
      <c r="A48" s="199"/>
      <c r="B48" s="200"/>
      <c r="C48" s="200"/>
      <c r="D48" s="200"/>
      <c r="E48" s="201"/>
      <c r="G48" s="199"/>
      <c r="H48" s="200"/>
      <c r="I48" s="200"/>
      <c r="J48" s="200"/>
      <c r="K48" s="201"/>
    </row>
    <row r="49" spans="1:11">
      <c r="A49" s="4"/>
      <c r="B49" s="21"/>
      <c r="C49" s="21"/>
      <c r="D49" s="21"/>
      <c r="E49" s="6"/>
      <c r="G49" s="4"/>
      <c r="H49" s="21"/>
      <c r="I49" s="21"/>
      <c r="J49" s="21"/>
      <c r="K49" s="6"/>
    </row>
    <row r="50" spans="1:11">
      <c r="A50" s="4"/>
      <c r="B50" s="211" t="s">
        <v>132</v>
      </c>
      <c r="C50" s="211"/>
      <c r="D50" s="211"/>
      <c r="E50" s="6"/>
      <c r="G50" s="4"/>
      <c r="H50" s="211" t="s">
        <v>133</v>
      </c>
      <c r="I50" s="211"/>
      <c r="J50" s="211"/>
      <c r="K50" s="6"/>
    </row>
    <row r="51" spans="1:11">
      <c r="A51" s="4"/>
      <c r="B51" s="227" t="s">
        <v>134</v>
      </c>
      <c r="C51" s="227"/>
      <c r="D51" s="227"/>
      <c r="E51" s="6"/>
      <c r="G51" s="4"/>
      <c r="H51" s="227" t="s">
        <v>135</v>
      </c>
      <c r="I51" s="227"/>
      <c r="J51" s="227"/>
      <c r="K51" s="6"/>
    </row>
    <row r="52" spans="1:11" ht="26.5" thickBot="1">
      <c r="A52" s="7"/>
      <c r="B52" s="212" t="s">
        <v>136</v>
      </c>
      <c r="C52" s="212"/>
      <c r="D52" s="212"/>
      <c r="E52" s="8"/>
      <c r="G52" s="7"/>
      <c r="H52" s="212" t="s">
        <v>136</v>
      </c>
      <c r="I52" s="212"/>
      <c r="J52" s="212"/>
      <c r="K52" s="8"/>
    </row>
  </sheetData>
  <mergeCells count="80">
    <mergeCell ref="G23:J23"/>
    <mergeCell ref="G25:K29"/>
    <mergeCell ref="H31:J31"/>
    <mergeCell ref="H32:J32"/>
    <mergeCell ref="H33:J33"/>
    <mergeCell ref="G18:K18"/>
    <mergeCell ref="G19:J19"/>
    <mergeCell ref="G20:J20"/>
    <mergeCell ref="G21:J21"/>
    <mergeCell ref="G22:J22"/>
    <mergeCell ref="M23:P23"/>
    <mergeCell ref="M25:Q29"/>
    <mergeCell ref="N31:P31"/>
    <mergeCell ref="N32:P32"/>
    <mergeCell ref="N33:P33"/>
    <mergeCell ref="M18:Q18"/>
    <mergeCell ref="M19:P19"/>
    <mergeCell ref="M20:P20"/>
    <mergeCell ref="M21:P21"/>
    <mergeCell ref="M22:P22"/>
    <mergeCell ref="B51:D51"/>
    <mergeCell ref="B52:D52"/>
    <mergeCell ref="G35:K35"/>
    <mergeCell ref="G36:J36"/>
    <mergeCell ref="G37:J37"/>
    <mergeCell ref="G38:J38"/>
    <mergeCell ref="G39:J39"/>
    <mergeCell ref="G40:J40"/>
    <mergeCell ref="G42:K48"/>
    <mergeCell ref="H50:J50"/>
    <mergeCell ref="H51:J51"/>
    <mergeCell ref="H52:J52"/>
    <mergeCell ref="A40:D40"/>
    <mergeCell ref="B50:D50"/>
    <mergeCell ref="A42:E48"/>
    <mergeCell ref="A35:E35"/>
    <mergeCell ref="A36:D36"/>
    <mergeCell ref="A37:D37"/>
    <mergeCell ref="A38:D38"/>
    <mergeCell ref="A39:D39"/>
    <mergeCell ref="B16:D16"/>
    <mergeCell ref="A18:E18"/>
    <mergeCell ref="B33:D33"/>
    <mergeCell ref="B32:D32"/>
    <mergeCell ref="B31:D31"/>
    <mergeCell ref="A25:E29"/>
    <mergeCell ref="A23:D23"/>
    <mergeCell ref="A22:D22"/>
    <mergeCell ref="A21:D21"/>
    <mergeCell ref="A20:D20"/>
    <mergeCell ref="A19:D19"/>
    <mergeCell ref="A6:D6"/>
    <mergeCell ref="A8:E12"/>
    <mergeCell ref="B14:D14"/>
    <mergeCell ref="B15:D15"/>
    <mergeCell ref="A2:D2"/>
    <mergeCell ref="A3:D3"/>
    <mergeCell ref="A4:D4"/>
    <mergeCell ref="A5:D5"/>
    <mergeCell ref="A1:E1"/>
    <mergeCell ref="G1:K1"/>
    <mergeCell ref="G2:J2"/>
    <mergeCell ref="G3:J3"/>
    <mergeCell ref="G4:J4"/>
    <mergeCell ref="H16:J16"/>
    <mergeCell ref="G5:J5"/>
    <mergeCell ref="G6:J6"/>
    <mergeCell ref="G8:K12"/>
    <mergeCell ref="H14:J14"/>
    <mergeCell ref="H15:J15"/>
    <mergeCell ref="M1:Q1"/>
    <mergeCell ref="M2:P2"/>
    <mergeCell ref="M3:P3"/>
    <mergeCell ref="M4:P4"/>
    <mergeCell ref="M5:P5"/>
    <mergeCell ref="M6:P6"/>
    <mergeCell ref="M8:Q12"/>
    <mergeCell ref="N14:P14"/>
    <mergeCell ref="N15:P15"/>
    <mergeCell ref="N16:P16"/>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20"/>
  <sheetViews>
    <sheetView workbookViewId="0">
      <selection activeCell="E18" sqref="E18"/>
    </sheetView>
  </sheetViews>
  <sheetFormatPr defaultColWidth="11" defaultRowHeight="26"/>
  <cols>
    <col min="1" max="1" width="40.33203125" style="15" bestFit="1" customWidth="1"/>
    <col min="2" max="2" width="16.5" style="15" bestFit="1" customWidth="1"/>
    <col min="3" max="3" width="36" style="10" bestFit="1" customWidth="1"/>
    <col min="4" max="4" width="39.33203125" style="1" bestFit="1" customWidth="1"/>
  </cols>
  <sheetData>
    <row r="1" spans="1:4">
      <c r="A1" s="9" t="s">
        <v>137</v>
      </c>
      <c r="B1" s="9" t="s">
        <v>138</v>
      </c>
    </row>
    <row r="2" spans="1:4">
      <c r="A2" s="11" t="s">
        <v>139</v>
      </c>
      <c r="B2" s="12">
        <v>0.21199999999999999</v>
      </c>
      <c r="C2" s="13" t="s">
        <v>140</v>
      </c>
    </row>
    <row r="3" spans="1:4">
      <c r="A3" s="11" t="s">
        <v>141</v>
      </c>
      <c r="B3" s="12">
        <v>0.46700000000000003</v>
      </c>
      <c r="C3" s="13" t="s">
        <v>140</v>
      </c>
    </row>
    <row r="4" spans="1:4">
      <c r="A4" s="11" t="s">
        <v>142</v>
      </c>
      <c r="B4" s="14">
        <v>0.21</v>
      </c>
      <c r="C4" s="15" t="s">
        <v>143</v>
      </c>
      <c r="D4" s="16" t="s">
        <v>144</v>
      </c>
    </row>
    <row r="5" spans="1:4">
      <c r="A5" s="11" t="s">
        <v>145</v>
      </c>
      <c r="B5" s="14">
        <v>0.18</v>
      </c>
      <c r="C5" s="13" t="s">
        <v>146</v>
      </c>
    </row>
    <row r="6" spans="1:4">
      <c r="A6" s="11" t="s">
        <v>147</v>
      </c>
      <c r="B6" s="14">
        <v>0.35</v>
      </c>
      <c r="C6" s="13" t="s">
        <v>140</v>
      </c>
    </row>
    <row r="7" spans="1:4">
      <c r="A7" s="11" t="s">
        <v>148</v>
      </c>
      <c r="B7" s="14">
        <v>0.11</v>
      </c>
      <c r="C7" s="13" t="s">
        <v>146</v>
      </c>
    </row>
    <row r="8" spans="1:4">
      <c r="A8" s="11" t="s">
        <v>149</v>
      </c>
      <c r="B8" s="14">
        <v>0.18</v>
      </c>
      <c r="C8" s="15" t="s">
        <v>143</v>
      </c>
      <c r="D8" s="16" t="s">
        <v>150</v>
      </c>
    </row>
    <row r="9" spans="1:4">
      <c r="A9" s="11" t="s">
        <v>151</v>
      </c>
      <c r="B9" s="14">
        <v>0.2</v>
      </c>
      <c r="C9" s="15" t="s">
        <v>143</v>
      </c>
    </row>
    <row r="10" spans="1:4">
      <c r="A10" s="11" t="s">
        <v>152</v>
      </c>
      <c r="B10" s="14">
        <v>0.21</v>
      </c>
      <c r="C10" s="15" t="s">
        <v>143</v>
      </c>
    </row>
    <row r="11" spans="1:4">
      <c r="A11" s="11" t="s">
        <v>153</v>
      </c>
      <c r="B11" s="14">
        <v>0.2</v>
      </c>
      <c r="C11" s="15" t="s">
        <v>143</v>
      </c>
    </row>
    <row r="12" spans="1:4">
      <c r="A12" s="11" t="s">
        <v>154</v>
      </c>
      <c r="B12" s="14">
        <v>0.17</v>
      </c>
      <c r="C12" s="15" t="s">
        <v>143</v>
      </c>
    </row>
    <row r="13" spans="1:4">
      <c r="A13" s="11" t="s">
        <v>155</v>
      </c>
      <c r="B13" s="14">
        <v>0.2</v>
      </c>
      <c r="C13" s="15" t="s">
        <v>143</v>
      </c>
    </row>
    <row r="14" spans="1:4">
      <c r="A14" s="11" t="s">
        <v>156</v>
      </c>
      <c r="B14" s="14">
        <v>0.15</v>
      </c>
      <c r="C14" s="15" t="s">
        <v>143</v>
      </c>
    </row>
    <row r="15" spans="1:4">
      <c r="A15" s="11" t="s">
        <v>157</v>
      </c>
      <c r="B15" s="14">
        <v>0.15</v>
      </c>
      <c r="C15" s="15" t="s">
        <v>143</v>
      </c>
    </row>
    <row r="16" spans="1:4">
      <c r="A16" s="11" t="s">
        <v>158</v>
      </c>
      <c r="B16" s="14">
        <v>0.15</v>
      </c>
      <c r="C16" s="15" t="s">
        <v>143</v>
      </c>
    </row>
    <row r="17" spans="1:3">
      <c r="A17" s="11" t="s">
        <v>159</v>
      </c>
      <c r="B17" s="14">
        <v>0.15</v>
      </c>
      <c r="C17" s="15" t="s">
        <v>143</v>
      </c>
    </row>
    <row r="18" spans="1:3">
      <c r="A18" s="11" t="s">
        <v>160</v>
      </c>
      <c r="B18" s="12">
        <v>0.17100000000000001</v>
      </c>
      <c r="C18" s="13" t="s">
        <v>140</v>
      </c>
    </row>
    <row r="19" spans="1:3">
      <c r="A19" s="11" t="s">
        <v>161</v>
      </c>
      <c r="B19" s="12">
        <v>0.13900000000000001</v>
      </c>
      <c r="C19" s="13" t="s">
        <v>140</v>
      </c>
    </row>
    <row r="20" spans="1:3">
      <c r="A20" s="11" t="s">
        <v>162</v>
      </c>
      <c r="B20" s="12">
        <v>0.16500000000000001</v>
      </c>
      <c r="C20" s="13" t="s">
        <v>140</v>
      </c>
    </row>
  </sheetData>
  <hyperlinks>
    <hyperlink ref="C2" r:id="rId1" xr:uid="{00000000-0004-0000-0400-000000000000}"/>
    <hyperlink ref="C3" r:id="rId2" xr:uid="{00000000-0004-0000-0400-000001000000}"/>
    <hyperlink ref="C6" r:id="rId3" xr:uid="{00000000-0004-0000-0400-000002000000}"/>
    <hyperlink ref="C18" r:id="rId4" xr:uid="{00000000-0004-0000-0400-000003000000}"/>
    <hyperlink ref="C19" r:id="rId5" xr:uid="{00000000-0004-0000-0400-000004000000}"/>
    <hyperlink ref="C20" r:id="rId6" xr:uid="{00000000-0004-0000-0400-000005000000}"/>
    <hyperlink ref="C7" r:id="rId7" xr:uid="{00000000-0004-0000-0400-000006000000}"/>
    <hyperlink ref="C5" r:id="rId8" xr:uid="{00000000-0004-0000-0400-000007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6"/>
  <sheetViews>
    <sheetView workbookViewId="0">
      <selection activeCell="E6" sqref="E6"/>
    </sheetView>
  </sheetViews>
  <sheetFormatPr defaultColWidth="11" defaultRowHeight="15.5"/>
  <cols>
    <col min="1" max="4" width="11" customWidth="1"/>
    <col min="5" max="5" width="12" bestFit="1" customWidth="1"/>
  </cols>
  <sheetData>
    <row r="1" spans="1:5" ht="26">
      <c r="A1" s="205" t="s">
        <v>66</v>
      </c>
      <c r="B1" s="206"/>
      <c r="C1" s="206"/>
      <c r="D1" s="206"/>
      <c r="E1" s="207"/>
    </row>
    <row r="2" spans="1:5" ht="26">
      <c r="A2" s="208" t="s">
        <v>69</v>
      </c>
      <c r="B2" s="209"/>
      <c r="C2" s="209"/>
      <c r="D2" s="210"/>
      <c r="E2" s="55">
        <v>0.15</v>
      </c>
    </row>
    <row r="3" spans="1:5" ht="26">
      <c r="A3" s="208" t="s">
        <v>103</v>
      </c>
      <c r="B3" s="209"/>
      <c r="C3" s="209"/>
      <c r="D3" s="210"/>
      <c r="E3" s="56">
        <v>5</v>
      </c>
    </row>
    <row r="4" spans="1:5" ht="26">
      <c r="A4" s="208" t="s">
        <v>105</v>
      </c>
      <c r="B4" s="209"/>
      <c r="C4" s="209"/>
      <c r="D4" s="210"/>
      <c r="E4" s="56">
        <v>5</v>
      </c>
    </row>
    <row r="5" spans="1:5" ht="26.5" thickBot="1">
      <c r="A5" s="208" t="s">
        <v>72</v>
      </c>
      <c r="B5" s="209"/>
      <c r="C5" s="209"/>
      <c r="D5" s="210"/>
      <c r="E5" s="57">
        <v>5</v>
      </c>
    </row>
    <row r="6" spans="1:5" ht="26.5" thickTop="1">
      <c r="A6" s="197" t="s">
        <v>73</v>
      </c>
      <c r="B6" s="198"/>
      <c r="C6" s="198"/>
      <c r="D6" s="198"/>
      <c r="E6" s="22">
        <f>(E2*E3*E4)/E5</f>
        <v>0.75</v>
      </c>
    </row>
  </sheetData>
  <sheetProtection algorithmName="SHA-512" hashValue="oi+dV20rzP52XkL1wXFa3VaquTKt9KwNVPEDjWQD22bYQfYvj7MABZ8g2VICGA+Q29iR7TSpmQZhv++WtknP6A==" saltValue="yfbzDSVMXRGydLTXHNU2WA==" spinCount="100000" sheet="1" objects="1" scenarios="1"/>
  <mergeCells count="6">
    <mergeCell ref="A6:D6"/>
    <mergeCell ref="A1:E1"/>
    <mergeCell ref="A2:D2"/>
    <mergeCell ref="A3:D3"/>
    <mergeCell ref="A4:D4"/>
    <mergeCell ref="A5:D5"/>
  </mergeCells>
  <pageMargins left="0.7" right="0.7" top="0.75" bottom="0.75" header="0.3" footer="0.3"/>
  <pageSetup orientation="portrait" horizontalDpi="0" verticalDpi="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6"/>
  <sheetViews>
    <sheetView workbookViewId="0">
      <selection sqref="A1:E6"/>
    </sheetView>
  </sheetViews>
  <sheetFormatPr defaultColWidth="10.83203125" defaultRowHeight="15.5"/>
  <cols>
    <col min="5" max="5" width="12" bestFit="1" customWidth="1"/>
  </cols>
  <sheetData>
    <row r="1" spans="1:5" ht="26">
      <c r="A1" s="205" t="s">
        <v>163</v>
      </c>
      <c r="B1" s="206"/>
      <c r="C1" s="206"/>
      <c r="D1" s="206"/>
      <c r="E1" s="207"/>
    </row>
    <row r="2" spans="1:5" ht="26">
      <c r="A2" s="208" t="s">
        <v>69</v>
      </c>
      <c r="B2" s="209"/>
      <c r="C2" s="209"/>
      <c r="D2" s="210"/>
      <c r="E2" s="55">
        <v>0.16</v>
      </c>
    </row>
    <row r="3" spans="1:5" ht="26">
      <c r="A3" s="208" t="s">
        <v>103</v>
      </c>
      <c r="B3" s="209"/>
      <c r="C3" s="209"/>
      <c r="D3" s="210"/>
      <c r="E3" s="56"/>
    </row>
    <row r="4" spans="1:5" ht="26">
      <c r="A4" s="208" t="s">
        <v>105</v>
      </c>
      <c r="B4" s="209"/>
      <c r="C4" s="209"/>
      <c r="D4" s="210"/>
      <c r="E4" s="56"/>
    </row>
    <row r="5" spans="1:5" ht="26.5" thickBot="1">
      <c r="A5" s="208" t="s">
        <v>72</v>
      </c>
      <c r="B5" s="209"/>
      <c r="C5" s="209"/>
      <c r="D5" s="210"/>
      <c r="E5" s="57"/>
    </row>
    <row r="6" spans="1:5" ht="26.5" thickTop="1">
      <c r="A6" s="197" t="s">
        <v>73</v>
      </c>
      <c r="B6" s="198"/>
      <c r="C6" s="198"/>
      <c r="D6" s="198"/>
      <c r="E6" s="22" t="e">
        <f>(E2*E3*E4)/E5</f>
        <v>#DIV/0!</v>
      </c>
    </row>
  </sheetData>
  <sheetProtection algorithmName="SHA-512" hashValue="faUsrY4Q8PaSm4eRXbp4lIhoWGmA6UyaXY1PBhHgoLJsm+osCC/CM5ebcQ72wrzgy3ucibC9r0XayLiPLkGpEA==" saltValue="HXJQJljJWAW36+ezu5vSLg==" spinCount="100000" sheet="1" objects="1" scenarios="1"/>
  <mergeCells count="6">
    <mergeCell ref="A6:D6"/>
    <mergeCell ref="A1:E1"/>
    <mergeCell ref="A2:D2"/>
    <mergeCell ref="A3:D3"/>
    <mergeCell ref="A4:D4"/>
    <mergeCell ref="A5:D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20</vt:i4>
      </vt:variant>
    </vt:vector>
  </HeadingPairs>
  <TitlesOfParts>
    <vt:vector size="20" baseType="lpstr">
      <vt:lpstr>Blank Form</vt:lpstr>
      <vt:lpstr>Example Form</vt:lpstr>
      <vt:lpstr>FormulasForCommonlyUsed</vt:lpstr>
      <vt:lpstr>Sheet1</vt:lpstr>
      <vt:lpstr>CommonlyUsedNitrogenFertilizers</vt:lpstr>
      <vt:lpstr>FormulasForRandom</vt:lpstr>
      <vt:lpstr>RandomNitrogenFertilizers</vt:lpstr>
      <vt:lpstr>Triple-15</vt:lpstr>
      <vt:lpstr>Triple-16</vt:lpstr>
      <vt:lpstr>Triple-20</vt:lpstr>
      <vt:lpstr>Triple-21</vt:lpstr>
      <vt:lpstr>46-0-0</vt:lpstr>
      <vt:lpstr>6-24-24</vt:lpstr>
      <vt:lpstr>Triple-8</vt:lpstr>
      <vt:lpstr>CAN-17</vt:lpstr>
      <vt:lpstr>UAN-32</vt:lpstr>
      <vt:lpstr>AN-20</vt:lpstr>
      <vt:lpstr>10-34-0</vt:lpstr>
      <vt:lpstr>7-21-0</vt:lpstr>
      <vt:lpstr>4-6-10</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Harmanpreet Sharma</cp:lastModifiedBy>
  <cp:revision/>
  <dcterms:created xsi:type="dcterms:W3CDTF">2017-03-22T18:39:51Z</dcterms:created>
  <dcterms:modified xsi:type="dcterms:W3CDTF">2026-03-09T17:06:40Z</dcterms:modified>
  <cp:category/>
  <cp:contentStatus/>
</cp:coreProperties>
</file>