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Randi Black\Box\Composting Series\"/>
    </mc:Choice>
  </mc:AlternateContent>
  <xr:revisionPtr revIDLastSave="0" documentId="13_ncr:1_{DDCCB8A2-61E5-48D6-AF5C-2AA19E0E0DB7}" xr6:coauthVersionLast="47" xr6:coauthVersionMax="47" xr10:uidLastSave="{00000000-0000-0000-0000-000000000000}"/>
  <bookViews>
    <workbookView xWindow="38280" yWindow="5415" windowWidth="29040" windowHeight="15720" xr2:uid="{EAA73905-3E08-41EB-AD6E-F6633C060C4C}"/>
  </bookViews>
  <sheets>
    <sheet name="Compost Recipe Builder" sheetId="1" r:id="rId1"/>
    <sheet name="How to Us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F50" i="1" l="1"/>
  <c r="E50" i="1"/>
  <c r="D50" i="1"/>
  <c r="C50" i="1"/>
  <c r="B50" i="1"/>
  <c r="F49" i="1"/>
  <c r="E49" i="1"/>
  <c r="D49" i="1"/>
  <c r="C49" i="1"/>
  <c r="B49" i="1"/>
  <c r="F48" i="1"/>
  <c r="E48" i="1"/>
  <c r="D48" i="1"/>
  <c r="C48" i="1"/>
  <c r="B48" i="1"/>
  <c r="F47" i="1"/>
  <c r="E47" i="1"/>
  <c r="D47" i="1"/>
  <c r="C47" i="1"/>
  <c r="B47" i="1"/>
  <c r="F46" i="1"/>
  <c r="E46" i="1"/>
  <c r="D46" i="1"/>
  <c r="C46" i="1"/>
  <c r="B46" i="1"/>
  <c r="F42" i="1"/>
  <c r="E42" i="1"/>
  <c r="D42" i="1"/>
  <c r="C42" i="1"/>
  <c r="B42" i="1"/>
  <c r="F41" i="1"/>
  <c r="E41" i="1"/>
  <c r="D41" i="1"/>
  <c r="C41" i="1"/>
  <c r="B41" i="1"/>
  <c r="F40" i="1"/>
  <c r="E40" i="1"/>
  <c r="D40" i="1"/>
  <c r="C40" i="1"/>
  <c r="B40" i="1"/>
  <c r="F39" i="1"/>
  <c r="E39" i="1"/>
  <c r="D39" i="1"/>
  <c r="C39" i="1"/>
  <c r="B39" i="1"/>
  <c r="F35" i="1"/>
  <c r="E35" i="1"/>
  <c r="D35" i="1"/>
  <c r="C35" i="1"/>
  <c r="B35" i="1"/>
  <c r="F34" i="1"/>
  <c r="E34" i="1"/>
  <c r="D34" i="1"/>
  <c r="C34" i="1"/>
  <c r="B34" i="1"/>
  <c r="F33" i="1"/>
  <c r="K33" i="1" s="1"/>
  <c r="E33" i="1"/>
  <c r="D33" i="1"/>
  <c r="C33" i="1"/>
  <c r="B33" i="1"/>
  <c r="F29" i="1"/>
  <c r="E29" i="1"/>
  <c r="D29" i="1"/>
  <c r="C29" i="1"/>
  <c r="B29" i="1"/>
  <c r="F28" i="1"/>
  <c r="K28" i="1" s="1"/>
  <c r="E28" i="1"/>
  <c r="J28" i="1" s="1"/>
  <c r="D28" i="1"/>
  <c r="C28" i="1"/>
  <c r="B28" i="1"/>
  <c r="G21" i="1"/>
  <c r="G20" i="1"/>
  <c r="G19" i="1"/>
  <c r="G18" i="1"/>
  <c r="G17" i="1"/>
  <c r="G16" i="1"/>
  <c r="G15" i="1"/>
  <c r="G14" i="1"/>
  <c r="G13" i="1"/>
  <c r="G12" i="1"/>
  <c r="G11" i="1"/>
  <c r="G10" i="1"/>
  <c r="G9" i="1"/>
  <c r="G8" i="1"/>
  <c r="G7" i="1"/>
  <c r="I28" i="1" l="1"/>
  <c r="I33" i="1"/>
  <c r="K39" i="1"/>
  <c r="J39" i="1"/>
  <c r="L40" i="1" s="1"/>
  <c r="I46" i="1"/>
  <c r="K46" i="1"/>
  <c r="J46" i="1"/>
  <c r="L47" i="1" s="1"/>
  <c r="I39" i="1"/>
  <c r="J33" i="1"/>
  <c r="L34" i="1" s="1"/>
  <c r="L29" i="1"/>
  <c r="L28" i="1"/>
  <c r="L39" i="1" l="1"/>
  <c r="L33" i="1"/>
  <c r="L46" i="1"/>
</calcChain>
</file>

<file path=xl/sharedStrings.xml><?xml version="1.0" encoding="utf-8"?>
<sst xmlns="http://schemas.openxmlformats.org/spreadsheetml/2006/main" count="154" uniqueCount="86">
  <si>
    <t>Compost Recipe Builder</t>
  </si>
  <si>
    <t>For Assistance in using this spreadsheet, please contact:
Randi Black
rablack@ucanr.edu</t>
  </si>
  <si>
    <r>
      <t xml:space="preserve">Change cells with </t>
    </r>
    <r>
      <rPr>
        <b/>
        <sz val="18"/>
        <color rgb="FFC00000"/>
        <rFont val="Arial"/>
        <family val="2"/>
      </rPr>
      <t>RED</t>
    </r>
    <r>
      <rPr>
        <b/>
        <sz val="18"/>
        <color theme="1"/>
        <rFont val="Arial"/>
        <family val="2"/>
      </rPr>
      <t xml:space="preserve"> headers</t>
    </r>
  </si>
  <si>
    <t>Feedstock</t>
  </si>
  <si>
    <t>% Carbon</t>
  </si>
  <si>
    <t>% Nitrogen</t>
  </si>
  <si>
    <t>% Moisture</t>
  </si>
  <si>
    <t>Bulk Density</t>
  </si>
  <si>
    <t>CN</t>
  </si>
  <si>
    <t>Bulk Density Assumptions</t>
  </si>
  <si>
    <t>A</t>
  </si>
  <si>
    <t>Feedstock A</t>
  </si>
  <si>
    <t>Bulk Density = lbs/cy</t>
  </si>
  <si>
    <t>B</t>
  </si>
  <si>
    <t>Feedstock B</t>
  </si>
  <si>
    <t>&lt; 700 = May be too light much air</t>
  </si>
  <si>
    <t>C</t>
  </si>
  <si>
    <t>Feedstock C</t>
  </si>
  <si>
    <t>700 - 1,000 = Target</t>
  </si>
  <si>
    <t>D</t>
  </si>
  <si>
    <t>Feedstock D</t>
  </si>
  <si>
    <t>1,000 - 1,200 = May be too heavy</t>
  </si>
  <si>
    <t>E</t>
  </si>
  <si>
    <t>Feedstock E</t>
  </si>
  <si>
    <t>&gt; 1,200 = Too dense</t>
  </si>
  <si>
    <t>F</t>
  </si>
  <si>
    <t>Feedstock F</t>
  </si>
  <si>
    <t>G</t>
  </si>
  <si>
    <t>Feedstock G</t>
  </si>
  <si>
    <t>C:N Assumptions</t>
  </si>
  <si>
    <t>H</t>
  </si>
  <si>
    <t>Feedstock H</t>
  </si>
  <si>
    <t>25 - 35:1 = target</t>
  </si>
  <si>
    <t>I</t>
  </si>
  <si>
    <t>Feedstock I</t>
  </si>
  <si>
    <t>25 - 40:1 = preferred</t>
  </si>
  <si>
    <t>J</t>
  </si>
  <si>
    <t>Feedstock J</t>
  </si>
  <si>
    <t>20 - 60:1 = reasonable</t>
  </si>
  <si>
    <t>K</t>
  </si>
  <si>
    <t>Feedstock K</t>
  </si>
  <si>
    <t>L</t>
  </si>
  <si>
    <t>Feedstock L</t>
  </si>
  <si>
    <t>Added Mositure Assumptions</t>
  </si>
  <si>
    <t>M</t>
  </si>
  <si>
    <t>Feedstock M</t>
  </si>
  <si>
    <t>*On average, one cy compost weighs 1250 lbs*</t>
  </si>
  <si>
    <t>N</t>
  </si>
  <si>
    <t>Feedstock N</t>
  </si>
  <si>
    <t>*One cy water weighs 1,686 lb*</t>
  </si>
  <si>
    <t>O</t>
  </si>
  <si>
    <t>Feedstock O</t>
  </si>
  <si>
    <t xml:space="preserve">Water Moisture % = </t>
  </si>
  <si>
    <t xml:space="preserve">     Input Chosen Recipe Feedstock and Proportion Here     </t>
  </si>
  <si>
    <t>Change</t>
  </si>
  <si>
    <t>Recipe 1</t>
  </si>
  <si>
    <t>Receipe 1 Average</t>
  </si>
  <si>
    <t>Letter</t>
  </si>
  <si>
    <t>Parts</t>
  </si>
  <si>
    <t>C:N</t>
  </si>
  <si>
    <t>Moisture</t>
  </si>
  <si>
    <t>Water to Add to:</t>
  </si>
  <si>
    <t>&lt;-- Insert desired Moisture</t>
  </si>
  <si>
    <t>lb. water per lb. compost</t>
  </si>
  <si>
    <t>gal water per cy compost*</t>
  </si>
  <si>
    <t>Recipe 2</t>
  </si>
  <si>
    <t>Receipe 2 Average</t>
  </si>
  <si>
    <t>gal per cy compost*</t>
  </si>
  <si>
    <t>Recipe 3</t>
  </si>
  <si>
    <t>Receipe 3 Average</t>
  </si>
  <si>
    <t>Recipe 4</t>
  </si>
  <si>
    <t>Receipe 4 Average</t>
  </si>
  <si>
    <t>How To Use this Calculator</t>
  </si>
  <si>
    <r>
      <rPr>
        <b/>
        <sz val="11"/>
        <color theme="1"/>
        <rFont val="Aptos Narrow"/>
        <family val="2"/>
        <scheme val="minor"/>
      </rPr>
      <t>Step 1:</t>
    </r>
    <r>
      <rPr>
        <sz val="11"/>
        <color theme="1"/>
        <rFont val="Aptos Narrow"/>
        <family val="2"/>
        <scheme val="minor"/>
      </rPr>
      <t xml:space="preserve"> Insert Feedstock chemical analyses into Table 1. Include the % Carbon, % Nitrogen, % Moisture, and Bulk Density measurements. This tool allows you to include up to 15 feedstocks to build your recipes.</t>
    </r>
  </si>
  <si>
    <r>
      <rPr>
        <b/>
        <sz val="11"/>
        <color theme="1"/>
        <rFont val="Aptos Narrow"/>
        <family val="2"/>
        <scheme val="minor"/>
      </rPr>
      <t xml:space="preserve">Step 2: </t>
    </r>
    <r>
      <rPr>
        <sz val="11"/>
        <color theme="1"/>
        <rFont val="Aptos Narrow"/>
        <family val="2"/>
        <scheme val="minor"/>
      </rPr>
      <t>Chose which feedstock you want to use in your recipe. This tool allows you to use up to 5 ingredients. Insert the letter of the desired recipe feedstock into the column labeled "Change Letter". This will automatically update the row with the desired feedstock.</t>
    </r>
  </si>
  <si>
    <r>
      <rPr>
        <b/>
        <sz val="11"/>
        <color theme="1"/>
        <rFont val="Aptos Narrow"/>
        <family val="2"/>
        <scheme val="minor"/>
      </rPr>
      <t xml:space="preserve">Step 3: </t>
    </r>
    <r>
      <rPr>
        <sz val="11"/>
        <color theme="1"/>
        <rFont val="Aptos Narrow"/>
        <family val="2"/>
        <scheme val="minor"/>
      </rPr>
      <t>Change the proportion of the feedstock to the desired inclusion. For example, if you want the pile to be 1/3 manure and 2/3 wood chips, you would change the manure parts to 1 and the chips parts to 2.</t>
    </r>
  </si>
  <si>
    <r>
      <rPr>
        <b/>
        <sz val="11"/>
        <color theme="1"/>
        <rFont val="Aptos Narrow"/>
        <family val="2"/>
        <scheme val="minor"/>
      </rPr>
      <t xml:space="preserve">Step 4: </t>
    </r>
    <r>
      <rPr>
        <sz val="11"/>
        <color theme="1"/>
        <rFont val="Aptos Narrow"/>
        <family val="2"/>
        <scheme val="minor"/>
      </rPr>
      <t>Change the desired moisture to the percentage you would like your pile to be at. This will update the weight and volume of water needed to bring the pile up to that percentage of moisture. If the pile is already over your desires moisture level, these values will appear as a negative.</t>
    </r>
  </si>
  <si>
    <r>
      <rPr>
        <b/>
        <sz val="11"/>
        <color theme="1"/>
        <rFont val="Aptos Narrow"/>
        <family val="2"/>
        <scheme val="minor"/>
      </rPr>
      <t xml:space="preserve">Step 5: </t>
    </r>
    <r>
      <rPr>
        <sz val="11"/>
        <color theme="1"/>
        <rFont val="Aptos Narrow"/>
        <family val="2"/>
        <scheme val="minor"/>
      </rPr>
      <t>Once you've found the feedstock ingredients and inclusion rates that meet the composting environmental needs, go make your pile!</t>
    </r>
  </si>
  <si>
    <r>
      <rPr>
        <b/>
        <sz val="11"/>
        <color rgb="FFC00000"/>
        <rFont val="Aptos Narrow"/>
        <family val="2"/>
        <scheme val="minor"/>
      </rPr>
      <t>Disclaimer</t>
    </r>
    <r>
      <rPr>
        <sz val="11"/>
        <color theme="1"/>
        <rFont val="Aptos Narrow"/>
        <family val="2"/>
        <scheme val="minor"/>
      </rPr>
      <t>: This calculator is intended as an educational and planning tool to assist compost producers in developing initial compost recipes. Results are estimates based on user-provided feedstock characteristics and calculation assumptions incorporated into the spreadsheet.
Actual composting performance may vary due to differences in feedstock composition, moisture content, particle size, bulk density, environmental conditions, management practices, and other site-specific factors. The calculator does not guarantee achievement of target carbon-to-nitrogen ratios, moisture levels, temperatures, pathogen reduction, compost quality, regulatory compliance, or other composting outcomes.
Users are responsible for verifying all inputs and evaluating the suitability of recommendations for their specific operation. This tool should not be considered professional engineering, regulatory, legal, or technical advice. The University of California Cooperative Extension and the tool developer assume no liability for losses, damages, or claims resulting from the use of this calculator.</t>
    </r>
  </si>
  <si>
    <r>
      <rPr>
        <b/>
        <sz val="14"/>
        <color rgb="FFC00000"/>
        <rFont val="Arial"/>
        <family val="2"/>
      </rPr>
      <t>↓</t>
    </r>
    <r>
      <rPr>
        <b/>
        <sz val="12"/>
        <color theme="1"/>
        <rFont val="Arial"/>
        <family val="2"/>
      </rPr>
      <t xml:space="preserve"> </t>
    </r>
    <r>
      <rPr>
        <b/>
        <sz val="12"/>
        <rFont val="Arial"/>
        <family val="2"/>
      </rPr>
      <t>Step 1</t>
    </r>
    <r>
      <rPr>
        <b/>
        <sz val="12"/>
        <color theme="1"/>
        <rFont val="Arial"/>
        <family val="2"/>
      </rPr>
      <t xml:space="preserve">: Input Feedstock Analyses Here </t>
    </r>
    <r>
      <rPr>
        <b/>
        <sz val="14"/>
        <color rgb="FFC00000"/>
        <rFont val="Arial"/>
        <family val="2"/>
      </rPr>
      <t>↓</t>
    </r>
  </si>
  <si>
    <r>
      <rPr>
        <b/>
        <sz val="14"/>
        <color rgb="FFC00000"/>
        <rFont val="Arial"/>
        <family val="2"/>
      </rPr>
      <t>↓</t>
    </r>
    <r>
      <rPr>
        <b/>
        <sz val="12"/>
        <color theme="1"/>
        <rFont val="Arial"/>
        <family val="2"/>
      </rPr>
      <t xml:space="preserve"> Step 2</t>
    </r>
  </si>
  <si>
    <r>
      <t xml:space="preserve">Step 3 </t>
    </r>
    <r>
      <rPr>
        <b/>
        <sz val="14"/>
        <color rgb="FFC00000"/>
        <rFont val="Arial"/>
        <family val="2"/>
      </rPr>
      <t>↓</t>
    </r>
  </si>
  <si>
    <r>
      <rPr>
        <b/>
        <sz val="14"/>
        <color rgb="FFC00000"/>
        <rFont val="Arial"/>
        <family val="2"/>
      </rPr>
      <t>↓</t>
    </r>
    <r>
      <rPr>
        <b/>
        <sz val="12"/>
        <color theme="1"/>
        <rFont val="Arial"/>
        <family val="2"/>
      </rPr>
      <t xml:space="preserve"> Step 4</t>
    </r>
  </si>
  <si>
    <r>
      <t xml:space="preserve">Educational Planning Tool Only
</t>
    </r>
    <r>
      <rPr>
        <sz val="11"/>
        <color theme="1"/>
        <rFont val="Arial"/>
        <family val="2"/>
      </rPr>
      <t>Results generated by this spreadsheet are estimates based on user-entered data and calculation assumptions. Actual composting conditions and outcomes may vary. Users are responsible for verifying inputs and determining the suitability of recommendations for their specific operation. No warranty is expressed or implied.</t>
    </r>
  </si>
  <si>
    <r>
      <rPr>
        <b/>
        <sz val="12"/>
        <color theme="1"/>
        <rFont val="Arial"/>
        <family val="2"/>
      </rPr>
      <t>Note</t>
    </r>
    <r>
      <rPr>
        <sz val="12"/>
        <color theme="1"/>
        <rFont val="Arial"/>
        <family val="2"/>
      </rPr>
      <t>: Calculator outputs are only as accurate as the feedstock data provided by the user.</t>
    </r>
  </si>
  <si>
    <r>
      <t>Note:</t>
    </r>
    <r>
      <rPr>
        <sz val="12"/>
        <color theme="1"/>
        <rFont val="Arial"/>
        <family val="2"/>
      </rPr>
      <t xml:space="preserve"> Recipe values are estimates only. Feedstock variability, weather, and management practices can significantly affect composting performance. Field verification and monitoring are recommended.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</si>
</sst>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5" x14ac:knownFonts="1">
    <font>
      <sz val="11"/>
      <color theme="1"/>
      <name val="Aptos Narrow"/>
      <family val="2"/>
      <scheme val="minor"/>
    </font>
    <font>
      <sz val="11"/>
      <color theme="1"/>
      <name val="Aptos Narrow"/>
      <family val="2"/>
      <scheme val="minor"/>
    </font>
    <font>
      <b/>
      <sz val="11"/>
      <color theme="1"/>
      <name val="Aptos Narrow"/>
      <family val="2"/>
      <scheme val="minor"/>
    </font>
    <font>
      <b/>
      <sz val="20"/>
      <color theme="1"/>
      <name val="Arial"/>
      <family val="2"/>
    </font>
    <font>
      <sz val="12"/>
      <color theme="1"/>
      <name val="Arial"/>
      <family val="2"/>
    </font>
    <font>
      <b/>
      <sz val="12"/>
      <color theme="1"/>
      <name val="Arial"/>
      <family val="2"/>
    </font>
    <font>
      <b/>
      <sz val="18"/>
      <color theme="1"/>
      <name val="Arial"/>
      <family val="2"/>
    </font>
    <font>
      <b/>
      <sz val="18"/>
      <color rgb="FFC00000"/>
      <name val="Arial"/>
      <family val="2"/>
    </font>
    <font>
      <b/>
      <sz val="12"/>
      <name val="Arial"/>
      <family val="2"/>
    </font>
    <font>
      <b/>
      <sz val="12"/>
      <color rgb="FFC00000"/>
      <name val="Arial"/>
      <family val="2"/>
    </font>
    <font>
      <b/>
      <u/>
      <sz val="11"/>
      <color theme="1"/>
      <name val="Aptos Narrow"/>
      <family val="2"/>
      <scheme val="minor"/>
    </font>
    <font>
      <b/>
      <sz val="11"/>
      <color rgb="FFC00000"/>
      <name val="Aptos Narrow"/>
      <family val="2"/>
      <scheme val="minor"/>
    </font>
    <font>
      <b/>
      <sz val="11"/>
      <color theme="1"/>
      <name val="Arial"/>
      <family val="2"/>
    </font>
    <font>
      <b/>
      <sz val="14"/>
      <color rgb="FFC00000"/>
      <name val="Arial"/>
      <family val="2"/>
    </font>
    <font>
      <sz val="11"/>
      <color theme="1"/>
      <name val="Arial"/>
      <family val="2"/>
    </font>
  </fonts>
  <fills count="7">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8" tint="0.79998168889431442"/>
        <bgColor indexed="64"/>
      </patternFill>
    </fill>
  </fills>
  <borders count="1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63">
    <xf numFmtId="0" fontId="0" fillId="0" borderId="0" xfId="0"/>
    <xf numFmtId="0" fontId="3" fillId="2" borderId="1" xfId="0" applyFont="1" applyFill="1" applyBorder="1" applyAlignment="1">
      <alignment horizontal="center"/>
    </xf>
    <xf numFmtId="0" fontId="3" fillId="2" borderId="2" xfId="0" applyFont="1" applyFill="1" applyBorder="1" applyAlignment="1">
      <alignment horizontal="center"/>
    </xf>
    <xf numFmtId="0" fontId="3" fillId="2" borderId="3" xfId="0" applyFont="1" applyFill="1" applyBorder="1" applyAlignment="1">
      <alignment horizontal="center"/>
    </xf>
    <xf numFmtId="0" fontId="4" fillId="0" borderId="0" xfId="0" applyFont="1"/>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4" fillId="0" borderId="0" xfId="0" applyFont="1" applyAlignment="1">
      <alignment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6" fillId="2" borderId="1" xfId="0" applyFont="1" applyFill="1" applyBorder="1" applyAlignment="1">
      <alignment horizontal="center"/>
    </xf>
    <xf numFmtId="0" fontId="6" fillId="2" borderId="2" xfId="0" applyFont="1" applyFill="1" applyBorder="1" applyAlignment="1">
      <alignment horizontal="center"/>
    </xf>
    <xf numFmtId="0" fontId="6" fillId="2" borderId="3" xfId="0" applyFont="1" applyFill="1" applyBorder="1" applyAlignment="1">
      <alignment horizontal="center"/>
    </xf>
    <xf numFmtId="0" fontId="5" fillId="0" borderId="0" xfId="0" applyFont="1" applyAlignment="1">
      <alignment horizontal="center"/>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3" borderId="0" xfId="0" applyFont="1" applyFill="1" applyAlignment="1">
      <alignment horizontal="center"/>
    </xf>
    <xf numFmtId="0" fontId="5" fillId="3" borderId="0" xfId="0" applyFont="1" applyFill="1"/>
    <xf numFmtId="0" fontId="9" fillId="3" borderId="0" xfId="0" applyFont="1" applyFill="1" applyAlignment="1">
      <alignment horizontal="center"/>
    </xf>
    <xf numFmtId="0" fontId="4" fillId="0" borderId="0" xfId="0" applyFont="1" applyAlignment="1" applyProtection="1">
      <alignment horizontal="center"/>
      <protection locked="0"/>
    </xf>
    <xf numFmtId="10" fontId="4" fillId="0" borderId="0" xfId="1" applyNumberFormat="1" applyFont="1" applyAlignment="1" applyProtection="1">
      <alignment horizontal="center"/>
      <protection locked="0"/>
    </xf>
    <xf numFmtId="164" fontId="4" fillId="0" borderId="0" xfId="1" applyNumberFormat="1" applyFont="1" applyAlignment="1" applyProtection="1">
      <alignment horizontal="center"/>
      <protection locked="0"/>
    </xf>
    <xf numFmtId="165" fontId="4" fillId="0" borderId="0" xfId="0" applyNumberFormat="1" applyFont="1" applyAlignment="1">
      <alignment horizontal="center"/>
    </xf>
    <xf numFmtId="0" fontId="4" fillId="0" borderId="0" xfId="0" applyFont="1" applyAlignment="1">
      <alignment horizontal="left"/>
    </xf>
    <xf numFmtId="9" fontId="4" fillId="0" borderId="0" xfId="1" applyFont="1" applyAlignment="1">
      <alignment horizontal="left"/>
    </xf>
    <xf numFmtId="0" fontId="5" fillId="2" borderId="0" xfId="0" applyFont="1" applyFill="1" applyAlignment="1">
      <alignment horizontal="right"/>
    </xf>
    <xf numFmtId="0" fontId="5" fillId="2" borderId="0" xfId="0" applyFont="1" applyFill="1" applyAlignment="1">
      <alignment horizontal="center"/>
    </xf>
    <xf numFmtId="0" fontId="4" fillId="2" borderId="0" xfId="0" applyFont="1" applyFill="1"/>
    <xf numFmtId="0" fontId="5" fillId="2" borderId="0" xfId="0" applyFont="1" applyFill="1" applyAlignment="1">
      <alignment horizontal="left"/>
    </xf>
    <xf numFmtId="0" fontId="9" fillId="4" borderId="0" xfId="0" applyFont="1" applyFill="1" applyAlignment="1">
      <alignment horizontal="center"/>
    </xf>
    <xf numFmtId="0" fontId="5" fillId="4" borderId="0" xfId="0" applyFont="1" applyFill="1" applyAlignment="1">
      <alignment horizontal="center"/>
    </xf>
    <xf numFmtId="0" fontId="5" fillId="4" borderId="0" xfId="0" applyFont="1" applyFill="1"/>
    <xf numFmtId="0" fontId="5" fillId="4" borderId="0" xfId="0" applyFont="1" applyFill="1" applyAlignment="1">
      <alignment horizontal="center"/>
    </xf>
    <xf numFmtId="9" fontId="9" fillId="0" borderId="0" xfId="1" applyFont="1" applyAlignment="1" applyProtection="1">
      <alignment horizontal="center"/>
      <protection locked="0"/>
    </xf>
    <xf numFmtId="0" fontId="9" fillId="0" borderId="0" xfId="0" applyFont="1"/>
    <xf numFmtId="10" fontId="4" fillId="0" borderId="0" xfId="1" applyNumberFormat="1" applyFont="1" applyAlignment="1" applyProtection="1">
      <alignment horizontal="center"/>
    </xf>
    <xf numFmtId="164" fontId="4" fillId="0" borderId="0" xfId="1" applyNumberFormat="1" applyFont="1" applyAlignment="1" applyProtection="1">
      <alignment horizontal="center"/>
    </xf>
    <xf numFmtId="0" fontId="4" fillId="0" borderId="0" xfId="0" applyFont="1" applyAlignment="1">
      <alignment horizontal="center"/>
    </xf>
    <xf numFmtId="165" fontId="4" fillId="0" borderId="0" xfId="0" applyNumberFormat="1" applyFont="1"/>
    <xf numFmtId="9" fontId="4" fillId="0" borderId="0" xfId="1" applyFont="1"/>
    <xf numFmtId="1" fontId="4" fillId="0" borderId="0" xfId="1" applyNumberFormat="1" applyFont="1"/>
    <xf numFmtId="2" fontId="4" fillId="0" borderId="0" xfId="0" applyNumberFormat="1" applyFont="1"/>
    <xf numFmtId="0" fontId="9" fillId="5" borderId="0" xfId="0" applyFont="1" applyFill="1" applyAlignment="1">
      <alignment horizontal="center"/>
    </xf>
    <xf numFmtId="0" fontId="5" fillId="5" borderId="0" xfId="0" applyFont="1" applyFill="1" applyAlignment="1">
      <alignment horizontal="center"/>
    </xf>
    <xf numFmtId="0" fontId="5" fillId="5" borderId="0" xfId="0" applyFont="1" applyFill="1"/>
    <xf numFmtId="0" fontId="5" fillId="5" borderId="0" xfId="0" applyFont="1" applyFill="1" applyAlignment="1">
      <alignment horizontal="center"/>
    </xf>
    <xf numFmtId="10" fontId="4" fillId="0" borderId="0" xfId="1" applyNumberFormat="1" applyFont="1" applyAlignment="1">
      <alignment horizontal="center"/>
    </xf>
    <xf numFmtId="164" fontId="4" fillId="0" borderId="0" xfId="1" applyNumberFormat="1" applyFont="1" applyAlignment="1">
      <alignment horizontal="center"/>
    </xf>
    <xf numFmtId="0" fontId="9" fillId="6" borderId="0" xfId="0" applyFont="1" applyFill="1" applyAlignment="1">
      <alignment horizontal="center"/>
    </xf>
    <xf numFmtId="0" fontId="5" fillId="6" borderId="0" xfId="0" applyFont="1" applyFill="1" applyAlignment="1">
      <alignment horizontal="center"/>
    </xf>
    <xf numFmtId="0" fontId="5" fillId="6" borderId="0" xfId="0" applyFont="1" applyFill="1"/>
    <xf numFmtId="0" fontId="5" fillId="6" borderId="0" xfId="0" applyFont="1" applyFill="1" applyAlignment="1">
      <alignment horizontal="center"/>
    </xf>
    <xf numFmtId="0" fontId="9" fillId="2" borderId="0" xfId="0" applyFont="1" applyFill="1" applyAlignment="1">
      <alignment horizontal="center"/>
    </xf>
    <xf numFmtId="0" fontId="5" fillId="2" borderId="0" xfId="0" applyFont="1" applyFill="1"/>
    <xf numFmtId="0" fontId="5" fillId="2" borderId="0" xfId="0" applyFont="1" applyFill="1" applyAlignment="1">
      <alignment horizontal="center"/>
    </xf>
    <xf numFmtId="0" fontId="10" fillId="0" borderId="0" xfId="0" applyFont="1"/>
    <xf numFmtId="0" fontId="0" fillId="0" borderId="0" xfId="0" applyAlignment="1">
      <alignment horizontal="left" wrapText="1"/>
    </xf>
    <xf numFmtId="0" fontId="0" fillId="0" borderId="0" xfId="0" applyAlignment="1">
      <alignment horizontal="left" wrapText="1"/>
    </xf>
    <xf numFmtId="0" fontId="0" fillId="0" borderId="0" xfId="0" applyAlignment="1">
      <alignment horizontal="left" vertical="top" wrapText="1"/>
    </xf>
    <xf numFmtId="0" fontId="12" fillId="0" borderId="0" xfId="0" applyFont="1" applyAlignment="1">
      <alignment horizontal="center" vertical="center" wrapText="1"/>
    </xf>
    <xf numFmtId="0" fontId="4" fillId="0" borderId="0" xfId="0" applyFont="1" applyAlignment="1">
      <alignment horizontal="left"/>
    </xf>
    <xf numFmtId="9" fontId="4" fillId="0" borderId="0" xfId="1" applyFont="1" applyAlignment="1">
      <alignment horizontal="left"/>
    </xf>
    <xf numFmtId="0" fontId="5" fillId="0" borderId="0" xfId="0" applyFont="1" applyAlignment="1">
      <alignment horizontal="left"/>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265214</xdr:colOff>
      <xdr:row>0</xdr:row>
      <xdr:rowOff>47625</xdr:rowOff>
    </xdr:from>
    <xdr:to>
      <xdr:col>9</xdr:col>
      <xdr:colOff>666750</xdr:colOff>
      <xdr:row>3</xdr:row>
      <xdr:rowOff>176487</xdr:rowOff>
    </xdr:to>
    <xdr:pic>
      <xdr:nvPicPr>
        <xdr:cNvPr id="2" name="Picture 1">
          <a:extLst>
            <a:ext uri="{FF2B5EF4-FFF2-40B4-BE49-F238E27FC236}">
              <a16:creationId xmlns:a16="http://schemas.microsoft.com/office/drawing/2014/main" id="{AE792441-33C4-43CF-89D8-1CFF9BED60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94739" y="47625"/>
          <a:ext cx="992086" cy="97658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97B1F-7B3E-44A8-B0F4-5780BA33FB15}">
  <dimension ref="A1:Q52"/>
  <sheetViews>
    <sheetView tabSelected="1" topLeftCell="A11" workbookViewId="0">
      <selection activeCell="B41" sqref="B41"/>
    </sheetView>
  </sheetViews>
  <sheetFormatPr defaultRowHeight="15" x14ac:dyDescent="0.2"/>
  <cols>
    <col min="1" max="1" width="10.7109375" style="4" customWidth="1"/>
    <col min="2" max="2" width="28.85546875" style="4" customWidth="1"/>
    <col min="3" max="3" width="12.28515625" style="4" bestFit="1" customWidth="1"/>
    <col min="4" max="5" width="13.7109375" style="4" bestFit="1" customWidth="1"/>
    <col min="6" max="6" width="15.28515625" style="4" bestFit="1" customWidth="1"/>
    <col min="7" max="7" width="10.7109375" style="4" customWidth="1"/>
    <col min="8" max="8" width="9.140625" style="4"/>
    <col min="9" max="9" width="8.85546875" style="4" customWidth="1"/>
    <col min="10" max="10" width="13.28515625" style="4" customWidth="1"/>
    <col min="11" max="11" width="15.28515625" style="4" bestFit="1" customWidth="1"/>
    <col min="12" max="12" width="19.140625" style="4" bestFit="1" customWidth="1"/>
    <col min="13" max="13" width="2.7109375" style="4" customWidth="1"/>
    <col min="14" max="16384" width="9.140625" style="4"/>
  </cols>
  <sheetData>
    <row r="1" spans="1:17" ht="26.25" customHeight="1" thickBot="1" x14ac:dyDescent="0.45">
      <c r="A1" s="1" t="s">
        <v>0</v>
      </c>
      <c r="B1" s="2"/>
      <c r="C1" s="2"/>
      <c r="D1" s="2"/>
      <c r="E1" s="2"/>
      <c r="F1" s="2"/>
      <c r="G1" s="3"/>
      <c r="K1" s="5" t="s">
        <v>1</v>
      </c>
      <c r="L1" s="6"/>
      <c r="M1" s="7"/>
      <c r="N1" s="59" t="s">
        <v>83</v>
      </c>
      <c r="O1" s="59"/>
      <c r="P1" s="59"/>
      <c r="Q1" s="59"/>
    </row>
    <row r="2" spans="1:17" ht="16.5" customHeight="1" thickBot="1" x14ac:dyDescent="0.25">
      <c r="K2" s="8"/>
      <c r="L2" s="9"/>
      <c r="M2" s="7"/>
      <c r="N2" s="59"/>
      <c r="O2" s="59"/>
      <c r="P2" s="59"/>
      <c r="Q2" s="59"/>
    </row>
    <row r="3" spans="1:17" ht="24" thickBot="1" x14ac:dyDescent="0.4">
      <c r="A3" s="10" t="s">
        <v>2</v>
      </c>
      <c r="B3" s="11"/>
      <c r="C3" s="11"/>
      <c r="D3" s="11"/>
      <c r="E3" s="11"/>
      <c r="F3" s="11"/>
      <c r="G3" s="12"/>
      <c r="K3" s="8"/>
      <c r="L3" s="9"/>
      <c r="M3" s="7"/>
      <c r="N3" s="59"/>
      <c r="O3" s="59"/>
      <c r="P3" s="59"/>
      <c r="Q3" s="59"/>
    </row>
    <row r="4" spans="1:17" ht="16.5" thickBot="1" x14ac:dyDescent="0.3">
      <c r="A4" s="13"/>
      <c r="B4" s="13"/>
      <c r="C4" s="13"/>
      <c r="D4" s="13"/>
      <c r="E4" s="13"/>
      <c r="F4" s="13"/>
      <c r="G4" s="13"/>
      <c r="K4" s="14"/>
      <c r="L4" s="15"/>
      <c r="M4" s="7"/>
      <c r="N4" s="59"/>
      <c r="O4" s="59"/>
      <c r="P4" s="59"/>
      <c r="Q4" s="59"/>
    </row>
    <row r="5" spans="1:17" ht="18" x14ac:dyDescent="0.25">
      <c r="A5" s="16" t="s">
        <v>79</v>
      </c>
      <c r="B5" s="16"/>
      <c r="C5" s="16"/>
      <c r="D5" s="16"/>
      <c r="E5" s="16"/>
      <c r="F5" s="16"/>
      <c r="G5" s="16"/>
      <c r="N5" s="59"/>
      <c r="O5" s="59"/>
      <c r="P5" s="59"/>
      <c r="Q5" s="59"/>
    </row>
    <row r="6" spans="1:17" ht="15.75" x14ac:dyDescent="0.25">
      <c r="A6" s="17"/>
      <c r="B6" s="18" t="s">
        <v>3</v>
      </c>
      <c r="C6" s="18" t="s">
        <v>4</v>
      </c>
      <c r="D6" s="18" t="s">
        <v>5</v>
      </c>
      <c r="E6" s="18" t="s">
        <v>6</v>
      </c>
      <c r="F6" s="18" t="s">
        <v>7</v>
      </c>
      <c r="G6" s="18" t="s">
        <v>8</v>
      </c>
      <c r="I6" s="16" t="s">
        <v>9</v>
      </c>
      <c r="J6" s="16"/>
      <c r="K6" s="16"/>
      <c r="L6" s="16"/>
      <c r="M6" s="13"/>
      <c r="N6" s="59"/>
      <c r="O6" s="59"/>
      <c r="P6" s="59"/>
      <c r="Q6" s="59"/>
    </row>
    <row r="7" spans="1:17" x14ac:dyDescent="0.2">
      <c r="A7" s="4" t="s">
        <v>10</v>
      </c>
      <c r="B7" s="19" t="s">
        <v>11</v>
      </c>
      <c r="C7" s="20">
        <v>0.6</v>
      </c>
      <c r="D7" s="20">
        <v>1.4999999999999999E-2</v>
      </c>
      <c r="E7" s="21">
        <v>0.3</v>
      </c>
      <c r="F7" s="19">
        <v>1250</v>
      </c>
      <c r="G7" s="22">
        <f>C7/D7</f>
        <v>40</v>
      </c>
      <c r="I7" s="23" t="s">
        <v>12</v>
      </c>
      <c r="J7" s="23"/>
      <c r="K7" s="23"/>
      <c r="L7" s="23"/>
      <c r="N7" s="59"/>
      <c r="O7" s="59"/>
      <c r="P7" s="59"/>
      <c r="Q7" s="59"/>
    </row>
    <row r="8" spans="1:17" x14ac:dyDescent="0.2">
      <c r="A8" s="4" t="s">
        <v>13</v>
      </c>
      <c r="B8" s="19" t="s">
        <v>14</v>
      </c>
      <c r="C8" s="20">
        <v>0.6</v>
      </c>
      <c r="D8" s="20">
        <v>1.4999999999999999E-2</v>
      </c>
      <c r="E8" s="21">
        <v>0.3</v>
      </c>
      <c r="F8" s="19">
        <v>1250</v>
      </c>
      <c r="G8" s="22">
        <f t="shared" ref="G8:G21" si="0">C8/D8</f>
        <v>40</v>
      </c>
      <c r="I8" s="23" t="s">
        <v>15</v>
      </c>
      <c r="J8" s="23"/>
      <c r="K8" s="23"/>
      <c r="L8" s="23"/>
      <c r="N8" s="59"/>
      <c r="O8" s="59"/>
      <c r="P8" s="59"/>
      <c r="Q8" s="59"/>
    </row>
    <row r="9" spans="1:17" x14ac:dyDescent="0.2">
      <c r="A9" s="4" t="s">
        <v>16</v>
      </c>
      <c r="B9" s="19" t="s">
        <v>17</v>
      </c>
      <c r="C9" s="20">
        <v>0.6</v>
      </c>
      <c r="D9" s="20">
        <v>1.4999999999999999E-2</v>
      </c>
      <c r="E9" s="21">
        <v>0.3</v>
      </c>
      <c r="F9" s="19">
        <v>1250</v>
      </c>
      <c r="G9" s="22">
        <f t="shared" si="0"/>
        <v>40</v>
      </c>
      <c r="I9" s="23" t="s">
        <v>18</v>
      </c>
      <c r="J9" s="23"/>
      <c r="K9" s="23"/>
      <c r="L9" s="23"/>
      <c r="N9" s="59"/>
      <c r="O9" s="59"/>
      <c r="P9" s="59"/>
      <c r="Q9" s="59"/>
    </row>
    <row r="10" spans="1:17" x14ac:dyDescent="0.2">
      <c r="A10" s="4" t="s">
        <v>19</v>
      </c>
      <c r="B10" s="19" t="s">
        <v>20</v>
      </c>
      <c r="C10" s="20">
        <v>0.6</v>
      </c>
      <c r="D10" s="20">
        <v>1.4999999999999999E-2</v>
      </c>
      <c r="E10" s="21">
        <v>0.3</v>
      </c>
      <c r="F10" s="19">
        <v>1250</v>
      </c>
      <c r="G10" s="22">
        <f t="shared" si="0"/>
        <v>40</v>
      </c>
      <c r="I10" s="23" t="s">
        <v>21</v>
      </c>
      <c r="J10" s="23"/>
      <c r="K10" s="23"/>
      <c r="L10" s="23"/>
      <c r="N10" s="59"/>
      <c r="O10" s="59"/>
      <c r="P10" s="59"/>
      <c r="Q10" s="59"/>
    </row>
    <row r="11" spans="1:17" x14ac:dyDescent="0.2">
      <c r="A11" s="4" t="s">
        <v>22</v>
      </c>
      <c r="B11" s="19" t="s">
        <v>23</v>
      </c>
      <c r="C11" s="20">
        <v>0.6</v>
      </c>
      <c r="D11" s="20">
        <v>1.4999999999999999E-2</v>
      </c>
      <c r="E11" s="21">
        <v>0.3</v>
      </c>
      <c r="F11" s="19">
        <v>1250</v>
      </c>
      <c r="G11" s="22">
        <f t="shared" si="0"/>
        <v>40</v>
      </c>
      <c r="I11" s="23" t="s">
        <v>24</v>
      </c>
      <c r="J11" s="23"/>
      <c r="K11" s="23"/>
      <c r="L11" s="23"/>
      <c r="N11" s="59"/>
      <c r="O11" s="59"/>
      <c r="P11" s="59"/>
      <c r="Q11" s="59"/>
    </row>
    <row r="12" spans="1:17" x14ac:dyDescent="0.2">
      <c r="A12" s="4" t="s">
        <v>25</v>
      </c>
      <c r="B12" s="19" t="s">
        <v>26</v>
      </c>
      <c r="C12" s="20">
        <v>0.5</v>
      </c>
      <c r="D12" s="20">
        <v>0.02</v>
      </c>
      <c r="E12" s="21">
        <v>0.6</v>
      </c>
      <c r="F12" s="19">
        <v>1000</v>
      </c>
      <c r="G12" s="22">
        <f t="shared" si="0"/>
        <v>25</v>
      </c>
    </row>
    <row r="13" spans="1:17" ht="15.75" x14ac:dyDescent="0.25">
      <c r="A13" s="4" t="s">
        <v>27</v>
      </c>
      <c r="B13" s="19" t="s">
        <v>28</v>
      </c>
      <c r="C13" s="20">
        <v>0.5</v>
      </c>
      <c r="D13" s="20">
        <v>0.02</v>
      </c>
      <c r="E13" s="21">
        <v>0.6</v>
      </c>
      <c r="F13" s="19">
        <v>1000</v>
      </c>
      <c r="G13" s="22">
        <f t="shared" si="0"/>
        <v>25</v>
      </c>
      <c r="I13" s="16" t="s">
        <v>29</v>
      </c>
      <c r="J13" s="16"/>
      <c r="K13" s="16"/>
      <c r="L13" s="16"/>
      <c r="M13" s="13"/>
    </row>
    <row r="14" spans="1:17" x14ac:dyDescent="0.2">
      <c r="A14" s="4" t="s">
        <v>30</v>
      </c>
      <c r="B14" s="19" t="s">
        <v>31</v>
      </c>
      <c r="C14" s="20">
        <v>0.5</v>
      </c>
      <c r="D14" s="20">
        <v>0.02</v>
      </c>
      <c r="E14" s="21">
        <v>0.6</v>
      </c>
      <c r="F14" s="19">
        <v>1000</v>
      </c>
      <c r="G14" s="22">
        <f t="shared" si="0"/>
        <v>25</v>
      </c>
      <c r="I14" s="23" t="s">
        <v>32</v>
      </c>
      <c r="J14" s="23"/>
      <c r="K14" s="23"/>
      <c r="L14" s="23"/>
    </row>
    <row r="15" spans="1:17" x14ac:dyDescent="0.2">
      <c r="A15" s="4" t="s">
        <v>33</v>
      </c>
      <c r="B15" s="19" t="s">
        <v>34</v>
      </c>
      <c r="C15" s="20">
        <v>0.5</v>
      </c>
      <c r="D15" s="20">
        <v>0.02</v>
      </c>
      <c r="E15" s="21">
        <v>0.6</v>
      </c>
      <c r="F15" s="19">
        <v>1000</v>
      </c>
      <c r="G15" s="22">
        <f t="shared" si="0"/>
        <v>25</v>
      </c>
      <c r="I15" s="23" t="s">
        <v>35</v>
      </c>
      <c r="J15" s="23"/>
      <c r="K15" s="23"/>
      <c r="L15" s="23"/>
    </row>
    <row r="16" spans="1:17" x14ac:dyDescent="0.2">
      <c r="A16" s="4" t="s">
        <v>36</v>
      </c>
      <c r="B16" s="19" t="s">
        <v>37</v>
      </c>
      <c r="C16" s="20">
        <v>0.5</v>
      </c>
      <c r="D16" s="20">
        <v>0.02</v>
      </c>
      <c r="E16" s="21">
        <v>0.6</v>
      </c>
      <c r="F16" s="19">
        <v>1000</v>
      </c>
      <c r="G16" s="22">
        <f t="shared" si="0"/>
        <v>25</v>
      </c>
      <c r="I16" s="23" t="s">
        <v>38</v>
      </c>
      <c r="J16" s="23"/>
      <c r="K16" s="23"/>
      <c r="L16" s="23"/>
    </row>
    <row r="17" spans="1:17" x14ac:dyDescent="0.2">
      <c r="A17" s="4" t="s">
        <v>39</v>
      </c>
      <c r="B17" s="19" t="s">
        <v>40</v>
      </c>
      <c r="C17" s="20">
        <v>0.4</v>
      </c>
      <c r="D17" s="20">
        <v>2.5000000000000001E-2</v>
      </c>
      <c r="E17" s="21">
        <v>0.8</v>
      </c>
      <c r="F17" s="19">
        <v>750</v>
      </c>
      <c r="G17" s="22">
        <f t="shared" si="0"/>
        <v>16</v>
      </c>
    </row>
    <row r="18" spans="1:17" ht="15.75" x14ac:dyDescent="0.25">
      <c r="A18" s="4" t="s">
        <v>41</v>
      </c>
      <c r="B18" s="19" t="s">
        <v>42</v>
      </c>
      <c r="C18" s="20">
        <v>0.4</v>
      </c>
      <c r="D18" s="20">
        <v>2.5000000000000001E-2</v>
      </c>
      <c r="E18" s="21">
        <v>0.8</v>
      </c>
      <c r="F18" s="19">
        <v>750</v>
      </c>
      <c r="G18" s="22">
        <f t="shared" si="0"/>
        <v>16</v>
      </c>
      <c r="I18" s="16" t="s">
        <v>43</v>
      </c>
      <c r="J18" s="16"/>
      <c r="K18" s="16"/>
      <c r="L18" s="16"/>
      <c r="M18" s="13"/>
    </row>
    <row r="19" spans="1:17" x14ac:dyDescent="0.2">
      <c r="A19" s="4" t="s">
        <v>44</v>
      </c>
      <c r="B19" s="19" t="s">
        <v>45</v>
      </c>
      <c r="C19" s="20">
        <v>0.4</v>
      </c>
      <c r="D19" s="20">
        <v>2.5000000000000001E-2</v>
      </c>
      <c r="E19" s="21">
        <v>0.8</v>
      </c>
      <c r="F19" s="19">
        <v>750</v>
      </c>
      <c r="G19" s="22">
        <f t="shared" si="0"/>
        <v>16</v>
      </c>
      <c r="I19" s="23" t="s">
        <v>46</v>
      </c>
      <c r="J19" s="23"/>
      <c r="K19" s="23"/>
      <c r="L19" s="23"/>
    </row>
    <row r="20" spans="1:17" x14ac:dyDescent="0.2">
      <c r="A20" s="4" t="s">
        <v>47</v>
      </c>
      <c r="B20" s="19" t="s">
        <v>48</v>
      </c>
      <c r="C20" s="20">
        <v>0.4</v>
      </c>
      <c r="D20" s="20">
        <v>2.5000000000000001E-2</v>
      </c>
      <c r="E20" s="21">
        <v>0.8</v>
      </c>
      <c r="F20" s="19">
        <v>750</v>
      </c>
      <c r="G20" s="22">
        <f t="shared" si="0"/>
        <v>16</v>
      </c>
      <c r="I20" s="23" t="s">
        <v>49</v>
      </c>
      <c r="J20" s="23"/>
      <c r="K20" s="23"/>
      <c r="L20" s="23"/>
    </row>
    <row r="21" spans="1:17" x14ac:dyDescent="0.2">
      <c r="A21" s="4" t="s">
        <v>50</v>
      </c>
      <c r="B21" s="19" t="s">
        <v>51</v>
      </c>
      <c r="C21" s="20">
        <v>0.4</v>
      </c>
      <c r="D21" s="20">
        <v>2.5000000000000001E-2</v>
      </c>
      <c r="E21" s="21">
        <v>0.8</v>
      </c>
      <c r="F21" s="19">
        <v>750</v>
      </c>
      <c r="G21" s="22">
        <f t="shared" si="0"/>
        <v>16</v>
      </c>
      <c r="I21" s="23" t="s">
        <v>52</v>
      </c>
      <c r="J21" s="23"/>
      <c r="K21" s="24">
        <v>1</v>
      </c>
      <c r="L21" s="24"/>
    </row>
    <row r="22" spans="1:17" x14ac:dyDescent="0.2">
      <c r="B22" s="19"/>
      <c r="C22" s="20"/>
      <c r="D22" s="20"/>
      <c r="E22" s="21"/>
      <c r="F22" s="19"/>
      <c r="G22" s="22"/>
      <c r="I22" s="60"/>
      <c r="J22" s="60"/>
      <c r="K22" s="61"/>
      <c r="L22" s="61"/>
    </row>
    <row r="23" spans="1:17" ht="15.75" x14ac:dyDescent="0.25">
      <c r="A23" s="23" t="s">
        <v>84</v>
      </c>
      <c r="B23" s="23"/>
      <c r="C23" s="23"/>
      <c r="D23" s="23"/>
      <c r="E23" s="23"/>
      <c r="F23" s="23"/>
      <c r="G23" s="23"/>
    </row>
    <row r="25" spans="1:17" ht="18" x14ac:dyDescent="0.25">
      <c r="A25" s="25" t="s">
        <v>80</v>
      </c>
      <c r="B25" s="26" t="s">
        <v>53</v>
      </c>
      <c r="C25" s="26"/>
      <c r="D25" s="26"/>
      <c r="E25" s="26"/>
      <c r="F25" s="26"/>
      <c r="G25" s="25" t="s">
        <v>81</v>
      </c>
      <c r="I25" s="27"/>
      <c r="J25" s="27"/>
      <c r="K25" s="27"/>
      <c r="L25" s="27"/>
      <c r="M25" s="28" t="s">
        <v>82</v>
      </c>
      <c r="N25" s="28"/>
      <c r="O25" s="28"/>
      <c r="P25" s="28"/>
      <c r="Q25" s="28"/>
    </row>
    <row r="26" spans="1:17" ht="15.75" x14ac:dyDescent="0.25">
      <c r="A26" s="29" t="s">
        <v>54</v>
      </c>
      <c r="B26" s="30" t="s">
        <v>55</v>
      </c>
      <c r="C26" s="30"/>
      <c r="D26" s="30"/>
      <c r="E26" s="30"/>
      <c r="F26" s="30"/>
      <c r="G26" s="29" t="s">
        <v>54</v>
      </c>
      <c r="I26" s="30" t="s">
        <v>56</v>
      </c>
      <c r="J26" s="30"/>
      <c r="K26" s="30"/>
      <c r="L26" s="30"/>
    </row>
    <row r="27" spans="1:17" ht="15.75" x14ac:dyDescent="0.25">
      <c r="A27" s="29" t="s">
        <v>57</v>
      </c>
      <c r="B27" s="31" t="s">
        <v>3</v>
      </c>
      <c r="C27" s="32" t="s">
        <v>4</v>
      </c>
      <c r="D27" s="32" t="s">
        <v>5</v>
      </c>
      <c r="E27" s="32" t="s">
        <v>6</v>
      </c>
      <c r="F27" s="32" t="s">
        <v>7</v>
      </c>
      <c r="G27" s="29" t="s">
        <v>58</v>
      </c>
      <c r="I27" s="31" t="s">
        <v>59</v>
      </c>
      <c r="J27" s="31" t="s">
        <v>60</v>
      </c>
      <c r="K27" s="31" t="s">
        <v>7</v>
      </c>
      <c r="L27" s="31" t="s">
        <v>61</v>
      </c>
      <c r="M27" s="33">
        <v>0.6</v>
      </c>
      <c r="N27" s="33"/>
      <c r="O27" s="34" t="s">
        <v>62</v>
      </c>
      <c r="P27" s="34"/>
      <c r="Q27" s="34"/>
    </row>
    <row r="28" spans="1:17" x14ac:dyDescent="0.2">
      <c r="A28" s="19" t="s">
        <v>10</v>
      </c>
      <c r="B28" s="4" t="str">
        <f>IF(A28="A",$B$7,IF(A28="B",$B$8,IF(A28="C",$B$9,IF(A28="D",$B$10,IF(A28="E",$B$11,IF(A28="F",$B$12,IF(A28="G",$B$13,IF(A28="H",$B$14,IF(A28="I",$B$15,IF(A28="J",$B$16,IF(A28="K",$B$17,IF(A28="L",$B$18,IF(A28="M",$B$19,IF(A28="N",$B$20,IF(A28="O",$B$21,"NA")))))))))))))))</f>
        <v>Feedstock A</v>
      </c>
      <c r="C28" s="35">
        <f>IF($A28="A",$C$7,IF($A28="B",$C$8,IF($A28="C",$C$9,IF($A28="D",$C$10,IF($A28="E",$C$11,IF($A28="F",$C$12,IF($A28="G",$C$13,IF($A28="H",$C$14,IF($A28="I",$C$15,IF($A28="J",$C$16,IF($A28="K",$C$17,IF($A28="L",$C$18,IF($A28="M",$C$19,IF($A28="N",$C$20,IF($A28="O",$C$21,"NA")))))))))))))))</f>
        <v>0.6</v>
      </c>
      <c r="D28" s="35">
        <f>IF($A28="A",$D$7,IF($A28="B",$D$8,IF($A28="C",$D$9,IF($A28="D",$D$10,IF($A28="E",$D$11,IF($A28="F",$D$12,IF($A28="G",$D$13,IF($A28="H",$D$14,IF($A28="I",$D$15,IF($A28="J",$D$16,IF($A28="K",$D$17,IF($A28="L",$D$18,IF($A28="M",$D$19,IF($A28="N",$D$20,IF($A28="O",$D$21,"NA")))))))))))))))</f>
        <v>1.4999999999999999E-2</v>
      </c>
      <c r="E28" s="36">
        <f>IF($A28="A",$E$7,IF($A28="B",$E$8,IF($A28="C",$E$9,IF($A28="D",$E$10,IF($A28="E",$E$11,IF($A28="F",$E$12,IF($A28="G",$E$13,IF($A28="H",$E$14,IF($A28="I",$E$15,IF($A28="J",$E$16,IF($A28="K",$E$17,IF($A28="L",$E$18,IF($A28="M",$E$19,IF($A28="N",$E$20,IF($A28="O",$E$21,"NA")))))))))))))))</f>
        <v>0.3</v>
      </c>
      <c r="F28" s="37">
        <f>IF($A28="A",$F$7,IF($A28="B",$F$8,IF($A28="C",$F$9,IF($A28="D",$F$10,IF($A28="E",$F$11,IF($A28="F",$F$12,IF($A28="G",$F$13,IF($A28="H",$F$14,IF($A28="I",$F$15,IF($A28="J",$F$16,IF($A28="K",$F$17,IF($A28="L",$F$18,IF($A28="M",$F$19,IF($A28="N",$F$20,IF($A28="O",$F$21,"NA")))))))))))))))</f>
        <v>1250</v>
      </c>
      <c r="G28" s="19">
        <v>1</v>
      </c>
      <c r="I28" s="38">
        <f>((C28*G28)+(C29*G29))/((D28*G28)+(D29*G29))</f>
        <v>40</v>
      </c>
      <c r="J28" s="39">
        <f>((E28*G28)+(E29*G29))/(SUM(G28:G29))</f>
        <v>0.3</v>
      </c>
      <c r="K28" s="40">
        <f>((F28*G28)+(F29*G29))/(SUM(G28:G29))</f>
        <v>1250</v>
      </c>
      <c r="L28" s="41">
        <f>((J28-M27)/(M27-$K$21))</f>
        <v>0.74999999999999989</v>
      </c>
      <c r="M28" s="23" t="s">
        <v>63</v>
      </c>
      <c r="N28" s="23"/>
      <c r="O28" s="23"/>
      <c r="P28" s="23"/>
      <c r="Q28" s="23"/>
    </row>
    <row r="29" spans="1:17" x14ac:dyDescent="0.2">
      <c r="A29" s="19" t="s">
        <v>13</v>
      </c>
      <c r="B29" s="4" t="str">
        <f t="shared" ref="B29:B35" si="1">IF(A29="A",$B$7,IF(A29="B",$B$8,IF(A29="C",$B$9,IF(A29="D",$B$10,IF(A29="E",$B$11,IF(A29="F",$B$12,IF(A29="G",$B$13,IF(A29="H",$B$14,IF(A29="I",$B$15,IF(A29="J",$B$16,IF(A29="K",$B$17,IF(A29="L",$B$18,IF(A29="M",$B$19,IF(A29="N",$B$20,IF(A29="O",$B$21,"NA")))))))))))))))</f>
        <v>Feedstock B</v>
      </c>
      <c r="C29" s="35">
        <f>IF($A29="A",$C$7,IF($A29="B",$C$8,IF($A29="C",$C$9,IF($A29="D",$C$10,IF($A29="E",$C$11,IF($A29="F",$C$12,IF($A29="G",$C$13,IF($A29="H",$C$14,IF($A29="I",$C$15,IF($A29="J",$C$16,IF($A29="K",$C$17,IF($A29="L",$C$18,IF($A29="M",$C$19,IF($A29="N",$C$20,IF($A29="O",$C$21,"NA")))))))))))))))</f>
        <v>0.6</v>
      </c>
      <c r="D29" s="35">
        <f t="shared" ref="D29:D35" si="2">IF($A29="A",$D$7,IF($A29="B",$D$8,IF($A29="C",$D$9,IF($A29="D",$D$10,IF($A29="E",$D$11,IF($A29="F",$D$12,IF($A29="G",$D$13,IF($A29="H",$D$14,IF($A29="I",$D$15,IF($A29="J",$D$16,IF($A29="K",$D$17,IF($A29="L",$D$18,IF($A29="M",$D$19,IF($A29="N",$D$20,IF($A29="O",$D$21,"NA")))))))))))))))</f>
        <v>1.4999999999999999E-2</v>
      </c>
      <c r="E29" s="36">
        <f t="shared" ref="E29:E35" si="3">IF($A29="A",$E$7,IF($A29="B",$E$8,IF($A29="C",$E$9,IF($A29="D",$E$10,IF($A29="E",$E$11,IF($A29="F",$E$12,IF($A29="G",$E$13,IF($A29="H",$E$14,IF($A29="I",$E$15,IF($A29="J",$E$16,IF($A29="K",$E$17,IF($A29="L",$E$18,IF($A29="M",$E$19,IF($A29="N",$E$20,IF($A29="O",$E$21,"NA")))))))))))))))</f>
        <v>0.3</v>
      </c>
      <c r="F29" s="37">
        <f t="shared" ref="F29" si="4">IF($A29="A",$F$7,IF($A29="B",$F$8,IF($A29="C",$F$9,IF($A29="D",$F$10,IF($A29="E",$F$11,IF($A29="F",$F$12,IF($A29="G",$F$13,IF($A29="H",$F$14,IF($A29="I",$F$15,IF($A29="J",$F$16,IF($A29="K",$F$17,IF($A29="L",$F$18,IF($A29="M",$F$19,IF($A29="N",$F$20,IF($A29="O",$F$21,"NA")))))))))))))))</f>
        <v>1250</v>
      </c>
      <c r="G29" s="19">
        <v>1</v>
      </c>
      <c r="L29" s="41">
        <f>(((J28-M27)/(M27-$K$21))/8.34)*1250</f>
        <v>112.41007194244602</v>
      </c>
      <c r="M29" s="23" t="s">
        <v>64</v>
      </c>
      <c r="N29" s="23"/>
      <c r="O29" s="23"/>
      <c r="P29" s="23"/>
      <c r="Q29" s="23"/>
    </row>
    <row r="31" spans="1:17" ht="15.75" x14ac:dyDescent="0.25">
      <c r="A31" s="42" t="s">
        <v>54</v>
      </c>
      <c r="B31" s="43" t="s">
        <v>65</v>
      </c>
      <c r="C31" s="43"/>
      <c r="D31" s="43"/>
      <c r="E31" s="43"/>
      <c r="F31" s="43"/>
      <c r="G31" s="42" t="s">
        <v>54</v>
      </c>
      <c r="I31" s="43" t="s">
        <v>66</v>
      </c>
      <c r="J31" s="43"/>
      <c r="K31" s="43"/>
      <c r="L31" s="43"/>
      <c r="M31" s="13"/>
    </row>
    <row r="32" spans="1:17" ht="15.75" x14ac:dyDescent="0.25">
      <c r="A32" s="42" t="s">
        <v>57</v>
      </c>
      <c r="B32" s="44" t="s">
        <v>3</v>
      </c>
      <c r="C32" s="45" t="s">
        <v>4</v>
      </c>
      <c r="D32" s="45" t="s">
        <v>5</v>
      </c>
      <c r="E32" s="45" t="s">
        <v>6</v>
      </c>
      <c r="F32" s="45" t="s">
        <v>7</v>
      </c>
      <c r="G32" s="42" t="s">
        <v>58</v>
      </c>
      <c r="I32" s="44" t="s">
        <v>59</v>
      </c>
      <c r="J32" s="44" t="s">
        <v>60</v>
      </c>
      <c r="K32" s="44" t="s">
        <v>7</v>
      </c>
      <c r="L32" s="44" t="s">
        <v>61</v>
      </c>
      <c r="M32" s="33">
        <v>0.6</v>
      </c>
      <c r="N32" s="33"/>
      <c r="O32" s="34" t="s">
        <v>62</v>
      </c>
      <c r="P32" s="34"/>
      <c r="Q32" s="34"/>
    </row>
    <row r="33" spans="1:17" x14ac:dyDescent="0.2">
      <c r="A33" s="19" t="s">
        <v>13</v>
      </c>
      <c r="B33" s="4" t="str">
        <f>IF(A33="A",$B$7,IF(A33="B",$B$8,IF(A33="C",$B$9,IF(A33="D",$B$10,IF(A33="E",$B$11,IF(A33="F",$B$12,IF(A33="G",$B$13,IF(A33="H",$B$14,IF(A33="I",$B$15,IF(A33="J",$B$16,IF(A33="K",$B$17,IF(A33="L",$B$18,IF(A33="M",$B$19,IF(A33="N",$B$20,IF(A33="O",$B$21,"NA")))))))))))))))</f>
        <v>Feedstock B</v>
      </c>
      <c r="C33" s="46">
        <f>IF($A33="A",$C$7,IF($A33="B",$C$8,IF($A33="C",$C$9,IF($A33="D",$C$10,IF($A33="E",$C$11,IF($A33="F",$C$12,IF($A33="G",$C$13,IF($A33="H",$C$14,IF($A33="I",$C$15,IF($A33="J",$C$16,IF($A33="K",$C$17,IF($A33="L",$C$18,IF($A33="M",$C$19,IF($A33="N",$C$20,IF($A33="O",$C$21,"NA")))))))))))))))</f>
        <v>0.6</v>
      </c>
      <c r="D33" s="46">
        <f>IF($A33="A",$D$7,IF($A33="B",$D$8,IF($A33="C",$D$9,IF($A33="D",$D$10,IF($A33="E",$D$11,IF($A33="F",$D$12,IF($A33="G",$D$13,IF($A33="H",$D$14,IF($A33="I",$D$15,IF($A33="J",$D$16,IF($A33="K",$D$17,IF($A33="L",$D$18,IF($A33="M",$D$19,IF($A33="N",$D$20,IF($A33="O",$D$21,"NA")))))))))))))))</f>
        <v>1.4999999999999999E-2</v>
      </c>
      <c r="E33" s="47">
        <f>IF($A33="A",$E$7,IF($A33="B",$E$8,IF($A33="C",$E$9,IF($A33="D",$E$10,IF($A33="E",$E$11,IF($A33="F",$E$12,IF($A33="G",$E$13,IF($A33="H",$E$14,IF($A33="I",$E$15,IF($A33="J",$E$16,IF($A33="K",$E$17,IF($A33="L",$E$18,IF($A33="M",$E$19,IF($A33="N",$E$20,IF($A33="O",$E$21,"NA")))))))))))))))</f>
        <v>0.3</v>
      </c>
      <c r="F33" s="37">
        <f>IF($A33="A",$F$7,IF($A33="B",$F$8,IF($A33="C",$F$9,IF($A33="D",$F$10,IF($A33="E",$F$11,IF($A33="F",$F$12,IF($A33="G",$F$13,IF($A33="H",$F$14,IF($A33="I",$F$15,IF($A33="J",$F$16,IF($A33="K",$F$17,IF($A33="L",$F$18,IF($A33="M",$F$19,IF($A33="N",$F$20,IF($A33="O",$F$21,"NA")))))))))))))))</f>
        <v>1250</v>
      </c>
      <c r="G33" s="19">
        <v>1</v>
      </c>
      <c r="I33" s="38">
        <f>((C33*G33)+(C34*G34)+(C35*G35))/((D33*G33)+(D34*G34)+(D35*G35))</f>
        <v>34</v>
      </c>
      <c r="J33" s="39">
        <f>((E33*G33)+(E34*G34)+(E35*G35))/(SUM(G33:G35))</f>
        <v>0.39999999999999997</v>
      </c>
      <c r="K33" s="40">
        <f>((F33*G33)+(F34*G34)+(F35*G35))/(SUM(G33:G35))</f>
        <v>1166.6666666666667</v>
      </c>
      <c r="L33" s="41">
        <f>((J33-M32)/(M32-$K$21))</f>
        <v>0.5</v>
      </c>
      <c r="M33" s="23" t="s">
        <v>63</v>
      </c>
      <c r="N33" s="23"/>
      <c r="O33" s="23"/>
      <c r="P33" s="23"/>
      <c r="Q33" s="23"/>
    </row>
    <row r="34" spans="1:17" x14ac:dyDescent="0.2">
      <c r="A34" s="19" t="s">
        <v>22</v>
      </c>
      <c r="B34" s="4" t="str">
        <f t="shared" si="1"/>
        <v>Feedstock E</v>
      </c>
      <c r="C34" s="46">
        <f t="shared" ref="C34" si="5">IF($A34="A",$C$7,IF($A34="B",$C$8,IF($A34="C",$C$9,IF($A34="D",$C$10,IF($A34="E",$C$11,IF($A34="F",$C$12,IF($A34="G",$C$13,IF($A34="H",$C$14,IF($A34="I",$C$15,IF($A34="J",$C$16,IF($A34="K",$C$17,IF($A34="L",$C$18,IF($A34="M",$C$19,IF($A34="N",$C$20,IF($A34="O",$C$21,"NA")))))))))))))))</f>
        <v>0.6</v>
      </c>
      <c r="D34" s="46">
        <f t="shared" si="2"/>
        <v>1.4999999999999999E-2</v>
      </c>
      <c r="E34" s="47">
        <f t="shared" si="3"/>
        <v>0.3</v>
      </c>
      <c r="F34" s="37">
        <f t="shared" ref="F34:F35" si="6">IF($A34="A",$F$7,IF($A34="B",$F$8,IF($A34="C",$F$9,IF($A34="D",$F$10,IF($A34="E",$F$11,IF($A34="F",$F$12,IF($A34="G",$F$13,IF($A34="H",$F$14,IF($A34="I",$F$15,IF($A34="J",$F$16,IF($A34="K",$F$17,IF($A34="L",$F$18,IF($A34="M",$F$19,IF($A34="N",$F$20,IF($A34="O",$F$21,"NA")))))))))))))))</f>
        <v>1250</v>
      </c>
      <c r="G34" s="19">
        <v>1</v>
      </c>
      <c r="L34" s="41">
        <f>(((J33-M32)/(M32-$K$21))/8.34)*1250</f>
        <v>74.940047961630697</v>
      </c>
      <c r="M34" s="23" t="s">
        <v>67</v>
      </c>
      <c r="N34" s="23"/>
      <c r="O34" s="23"/>
      <c r="P34" s="23"/>
      <c r="Q34" s="23"/>
    </row>
    <row r="35" spans="1:17" x14ac:dyDescent="0.2">
      <c r="A35" s="19" t="s">
        <v>33</v>
      </c>
      <c r="B35" s="4" t="str">
        <f t="shared" si="1"/>
        <v>Feedstock I</v>
      </c>
      <c r="C35" s="46">
        <f>IF($A35="A",$C$7,IF($A35="B",$C$8,IF($A35="C",$C$9,IF($A35="D",$C$10,IF($A35="E",$C$11,IF($A35="F",$C$12,IF($A35="G",$C$13,IF($A35="H",$C$14,IF($A35="I",$C$15,IF($A35="J",$C$16,IF($A35="K",$C$17,IF($A35="L",$C$18,IF($A35="M",$C$19,IF($A35="N",$C$20,IF($A35="O",$C$21,"NA")))))))))))))))</f>
        <v>0.5</v>
      </c>
      <c r="D35" s="46">
        <f t="shared" si="2"/>
        <v>0.02</v>
      </c>
      <c r="E35" s="47">
        <f t="shared" si="3"/>
        <v>0.6</v>
      </c>
      <c r="F35" s="37">
        <f t="shared" si="6"/>
        <v>1000</v>
      </c>
      <c r="G35" s="19">
        <v>1</v>
      </c>
    </row>
    <row r="37" spans="1:17" ht="15.75" x14ac:dyDescent="0.25">
      <c r="A37" s="48" t="s">
        <v>54</v>
      </c>
      <c r="B37" s="49" t="s">
        <v>68</v>
      </c>
      <c r="C37" s="49"/>
      <c r="D37" s="49"/>
      <c r="E37" s="49"/>
      <c r="F37" s="49"/>
      <c r="G37" s="48" t="s">
        <v>54</v>
      </c>
      <c r="I37" s="49" t="s">
        <v>69</v>
      </c>
      <c r="J37" s="49"/>
      <c r="K37" s="49"/>
      <c r="L37" s="49"/>
      <c r="M37" s="13"/>
    </row>
    <row r="38" spans="1:17" ht="15.75" x14ac:dyDescent="0.25">
      <c r="A38" s="48" t="s">
        <v>57</v>
      </c>
      <c r="B38" s="50" t="s">
        <v>3</v>
      </c>
      <c r="C38" s="51" t="s">
        <v>4</v>
      </c>
      <c r="D38" s="51" t="s">
        <v>5</v>
      </c>
      <c r="E38" s="51" t="s">
        <v>6</v>
      </c>
      <c r="F38" s="51" t="s">
        <v>7</v>
      </c>
      <c r="G38" s="48" t="s">
        <v>58</v>
      </c>
      <c r="I38" s="50" t="s">
        <v>59</v>
      </c>
      <c r="J38" s="50" t="s">
        <v>60</v>
      </c>
      <c r="K38" s="50" t="s">
        <v>7</v>
      </c>
      <c r="L38" s="50" t="s">
        <v>61</v>
      </c>
      <c r="M38" s="33">
        <v>0.6</v>
      </c>
      <c r="N38" s="33"/>
      <c r="O38" s="34" t="s">
        <v>62</v>
      </c>
      <c r="P38" s="34"/>
      <c r="Q38" s="34"/>
    </row>
    <row r="39" spans="1:17" x14ac:dyDescent="0.2">
      <c r="A39" s="19" t="s">
        <v>13</v>
      </c>
      <c r="B39" s="4" t="str">
        <f>IF(A39="A",$B$7,IF(A39="B",$B$8,IF(A39="C",$B$9,IF(A39="D",$B$10,IF(A39="E",$B$11,IF(A39="F",$B$12,IF(A39="G",$B$13,IF(A39="H",$B$14,IF(A39="I",$B$15,IF(A39="J",$B$16,IF(A39="K",$B$17,IF(A39="L",$B$18,IF(A39="M",$B$19,IF(A39="N",$B$20,IF(A39="O",$B$21,"NA")))))))))))))))</f>
        <v>Feedstock B</v>
      </c>
      <c r="C39" s="46">
        <f>IF($A39="A",$C$7,IF($A39="B",$C$8,IF($A39="C",$C$9,IF($A39="D",$C$10,IF($A39="E",$C$11,IF($A39="F",$C$12,IF($A39="G",$C$13,IF($A39="H",$C$14,IF($A39="I",$C$15,IF($A39="J",$C$16,IF($A39="K",$C$17,IF($A39="L",$C$18,IF($A39="M",$C$19,IF($A39="N",$C$20,IF($A39="O",$C$21,"NA")))))))))))))))</f>
        <v>0.6</v>
      </c>
      <c r="D39" s="46">
        <f>IF($A39="A",$D$7,IF($A39="B",$D$8,IF($A39="C",$D$9,IF($A39="D",$D$10,IF($A39="E",$D$11,IF($A39="F",$D$12,IF($A39="G",$D$13,IF($A39="H",$D$14,IF($A39="I",$D$15,IF($A39="J",$D$16,IF($A39="K",$D$17,IF($A39="L",$D$18,IF($A39="M",$D$19,IF($A39="N",$D$20,IF($A39="O",$D$21,"NA")))))))))))))))</f>
        <v>1.4999999999999999E-2</v>
      </c>
      <c r="E39" s="47">
        <f>IF($A39="A",$E$7,IF($A39="B",$E$8,IF($A39="C",$E$9,IF($A39="D",$E$10,IF($A39="E",$E$11,IF($A39="F",$E$12,IF($A39="G",$E$13,IF($A39="H",$E$14,IF($A39="I",$E$15,IF($A39="J",$E$16,IF($A39="K",$E$17,IF($A39="L",$E$18,IF($A39="M",$E$19,IF($A39="N",$E$20,IF($A39="O",$E$21,"NA")))))))))))))))</f>
        <v>0.3</v>
      </c>
      <c r="F39" s="37">
        <f>IF($A39="A",$F$7,IF($A39="B",$F$8,IF($A39="C",$F$9,IF($A39="D",$F$10,IF($A39="E",$F$11,IF($A39="F",$F$12,IF($A39="G",$F$13,IF($A39="H",$F$14,IF($A39="I",$F$15,IF($A39="J",$F$16,IF($A39="K",$F$17,IF($A39="L",$F$18,IF($A39="M",$F$19,IF($A39="N",$F$20,IF($A39="O",$F$21,"NA")))))))))))))))</f>
        <v>1250</v>
      </c>
      <c r="G39" s="19">
        <v>1</v>
      </c>
      <c r="I39" s="38">
        <f>((C39*G39)+(C40*G40)+(C41*G41)+(C42*G42))/((D39*G39)+(D40*G40)+(D41*G41)+(D42*G42))</f>
        <v>22.352941176470591</v>
      </c>
      <c r="J39" s="39">
        <f>((E39*G39)+(E40*G40)+(E41*G41)+(E42*G42))/(SUM(G39:G42))</f>
        <v>0.625</v>
      </c>
      <c r="K39" s="40">
        <f>((F39*G39)+(F40*G40)+(F41*G41)+(F42*G42))/(SUM(G39:G42))</f>
        <v>937.5</v>
      </c>
      <c r="L39" s="41">
        <f>((J39-M38)/(M38-$K$21))</f>
        <v>-6.2500000000000056E-2</v>
      </c>
      <c r="M39" s="23" t="s">
        <v>63</v>
      </c>
      <c r="N39" s="23"/>
      <c r="O39" s="23"/>
      <c r="P39" s="23"/>
      <c r="Q39" s="23"/>
    </row>
    <row r="40" spans="1:17" x14ac:dyDescent="0.2">
      <c r="A40" s="19" t="s">
        <v>50</v>
      </c>
      <c r="B40" s="4" t="str">
        <f t="shared" ref="B40:B42" si="7">IF(A40="A",$B$7,IF(A40="B",$B$8,IF(A40="C",$B$9,IF(A40="D",$B$10,IF(A40="E",$B$11,IF(A40="F",$B$12,IF(A40="G",$B$13,IF(A40="H",$B$14,IF(A40="I",$B$15,IF(A40="J",$B$16,IF(A40="K",$B$17,IF(A40="L",$B$18,IF(A40="M",$B$19,IF(A40="N",$B$20,IF(A40="O",$B$21,"NA")))))))))))))))</f>
        <v>Feedstock O</v>
      </c>
      <c r="C40" s="46">
        <f t="shared" ref="C40:C42" si="8">IF($A40="A",$C$7,IF($A40="B",$C$8,IF($A40="C",$C$9,IF($A40="D",$C$10,IF($A40="E",$C$11,IF($A40="F",$C$12,IF($A40="G",$C$13,IF($A40="H",$C$14,IF($A40="I",$C$15,IF($A40="J",$C$16,IF($A40="K",$C$17,IF($A40="L",$C$18,IF($A40="M",$C$19,IF($A40="N",$C$20,IF($A40="O",$C$21,"NA")))))))))))))))</f>
        <v>0.4</v>
      </c>
      <c r="D40" s="46">
        <f t="shared" ref="D40:D42" si="9">IF($A40="A",$D$7,IF($A40="B",$D$8,IF($A40="C",$D$9,IF($A40="D",$D$10,IF($A40="E",$D$11,IF($A40="F",$D$12,IF($A40="G",$D$13,IF($A40="H",$D$14,IF($A40="I",$D$15,IF($A40="J",$D$16,IF($A40="K",$D$17,IF($A40="L",$D$18,IF($A40="M",$D$19,IF($A40="N",$D$20,IF($A40="O",$D$21,"NA")))))))))))))))</f>
        <v>2.5000000000000001E-2</v>
      </c>
      <c r="E40" s="47">
        <f t="shared" ref="E40:E42" si="10">IF($A40="A",$E$7,IF($A40="B",$E$8,IF($A40="C",$E$9,IF($A40="D",$E$10,IF($A40="E",$E$11,IF($A40="F",$E$12,IF($A40="G",$E$13,IF($A40="H",$E$14,IF($A40="I",$E$15,IF($A40="J",$E$16,IF($A40="K",$E$17,IF($A40="L",$E$18,IF($A40="M",$E$19,IF($A40="N",$E$20,IF($A40="O",$E$21,"NA")))))))))))))))</f>
        <v>0.8</v>
      </c>
      <c r="F40" s="37">
        <f t="shared" ref="F40:F42" si="11">IF($A40="A",$F$7,IF($A40="B",$F$8,IF($A40="C",$F$9,IF($A40="D",$F$10,IF($A40="E",$F$11,IF($A40="F",$F$12,IF($A40="G",$F$13,IF($A40="H",$F$14,IF($A40="I",$F$15,IF($A40="J",$F$16,IF($A40="K",$F$17,IF($A40="L",$F$18,IF($A40="M",$F$19,IF($A40="N",$F$20,IF($A40="O",$F$21,"NA")))))))))))))))</f>
        <v>750</v>
      </c>
      <c r="G40" s="19">
        <v>1</v>
      </c>
      <c r="L40" s="41">
        <f>(((J39-M38)/(M38-$K$21))/8.34)*1250</f>
        <v>-9.367505995203846</v>
      </c>
      <c r="M40" s="23" t="s">
        <v>67</v>
      </c>
      <c r="N40" s="23"/>
      <c r="O40" s="23"/>
      <c r="P40" s="23"/>
      <c r="Q40" s="23"/>
    </row>
    <row r="41" spans="1:17" x14ac:dyDescent="0.2">
      <c r="A41" s="19" t="s">
        <v>33</v>
      </c>
      <c r="B41" s="4" t="str">
        <f t="shared" si="7"/>
        <v>Feedstock I</v>
      </c>
      <c r="C41" s="46">
        <f>IF($A41="A",$C$7,IF($A41="B",$C$8,IF($A41="C",$C$9,IF($A41="D",$C$10,IF($A41="E",$C$11,IF($A41="F",$C$12,IF($A41="G",$C$13,IF($A41="H",$C$14,IF($A41="I",$C$15,IF($A41="J",$C$16,IF($A41="K",$C$17,IF($A41="L",$C$18,IF($A41="M",$C$19,IF($A41="N",$C$20,IF($A41="O",$C$21,"NA")))))))))))))))</f>
        <v>0.5</v>
      </c>
      <c r="D41" s="46">
        <f t="shared" si="9"/>
        <v>0.02</v>
      </c>
      <c r="E41" s="47">
        <f t="shared" si="10"/>
        <v>0.6</v>
      </c>
      <c r="F41" s="37">
        <f t="shared" si="11"/>
        <v>1000</v>
      </c>
      <c r="G41" s="19">
        <v>1</v>
      </c>
    </row>
    <row r="42" spans="1:17" x14ac:dyDescent="0.2">
      <c r="A42" s="19" t="s">
        <v>41</v>
      </c>
      <c r="B42" s="4" t="str">
        <f t="shared" si="7"/>
        <v>Feedstock L</v>
      </c>
      <c r="C42" s="46">
        <f t="shared" si="8"/>
        <v>0.4</v>
      </c>
      <c r="D42" s="46">
        <f t="shared" si="9"/>
        <v>2.5000000000000001E-2</v>
      </c>
      <c r="E42" s="47">
        <f t="shared" si="10"/>
        <v>0.8</v>
      </c>
      <c r="F42" s="37">
        <f t="shared" si="11"/>
        <v>750</v>
      </c>
      <c r="G42" s="19">
        <v>1</v>
      </c>
    </row>
    <row r="44" spans="1:17" ht="15.75" x14ac:dyDescent="0.25">
      <c r="A44" s="52" t="s">
        <v>54</v>
      </c>
      <c r="B44" s="26" t="s">
        <v>70</v>
      </c>
      <c r="C44" s="26"/>
      <c r="D44" s="26"/>
      <c r="E44" s="26"/>
      <c r="F44" s="26"/>
      <c r="G44" s="52" t="s">
        <v>54</v>
      </c>
      <c r="I44" s="26" t="s">
        <v>71</v>
      </c>
      <c r="J44" s="26"/>
      <c r="K44" s="26"/>
      <c r="L44" s="26"/>
      <c r="M44" s="13"/>
    </row>
    <row r="45" spans="1:17" ht="15.75" x14ac:dyDescent="0.25">
      <c r="A45" s="52" t="s">
        <v>57</v>
      </c>
      <c r="B45" s="53" t="s">
        <v>3</v>
      </c>
      <c r="C45" s="54" t="s">
        <v>4</v>
      </c>
      <c r="D45" s="54" t="s">
        <v>5</v>
      </c>
      <c r="E45" s="54" t="s">
        <v>6</v>
      </c>
      <c r="F45" s="54" t="s">
        <v>7</v>
      </c>
      <c r="G45" s="52" t="s">
        <v>58</v>
      </c>
      <c r="I45" s="53" t="s">
        <v>59</v>
      </c>
      <c r="J45" s="53" t="s">
        <v>60</v>
      </c>
      <c r="K45" s="53" t="s">
        <v>7</v>
      </c>
      <c r="L45" s="53" t="s">
        <v>61</v>
      </c>
      <c r="M45" s="33">
        <v>0.6</v>
      </c>
      <c r="N45" s="33"/>
      <c r="O45" s="34" t="s">
        <v>62</v>
      </c>
      <c r="P45" s="34"/>
      <c r="Q45" s="34"/>
    </row>
    <row r="46" spans="1:17" x14ac:dyDescent="0.2">
      <c r="A46" s="19" t="s">
        <v>10</v>
      </c>
      <c r="B46" s="4" t="str">
        <f>IF(A46="A",$B$7,IF(A46="B",$B$8,IF(A46="C",$B$9,IF(A46="D",$B$10,IF(A46="E",$B$11,IF(A46="F",$B$12,IF(A46="G",$B$13,IF(A46="H",$B$14,IF(A46="I",$B$15,IF(A46="J",$B$16,IF(A46="K",$B$17,IF(A46="L",$B$18,IF(A46="M",$B$19,IF(A46="N",$B$20,IF(A46="O",$B$21,"NA")))))))))))))))</f>
        <v>Feedstock A</v>
      </c>
      <c r="C46" s="46">
        <f>IF($A46="A",$C$7,IF($A46="B",$C$8,IF($A46="C",$C$9,IF($A46="D",$C$10,IF($A46="E",$C$11,IF($A46="F",$C$12,IF($A46="G",$C$13,IF($A46="H",$C$14,IF($A46="I",$C$15,IF($A46="J",$C$16,IF($A46="K",$C$17,IF($A46="L",$C$18,IF($A46="M",$C$19,IF($A46="N",$C$20,IF($A46="O",$C$21,"NA")))))))))))))))</f>
        <v>0.6</v>
      </c>
      <c r="D46" s="46">
        <f>IF($A46="A",$D$7,IF($A46="B",$D$8,IF($A46="C",$D$9,IF($A46="D",$D$10,IF($A46="E",$D$11,IF($A46="F",$D$12,IF($A46="G",$D$13,IF($A46="H",$D$14,IF($A46="I",$D$15,IF($A46="J",$D$16,IF($A46="K",$D$17,IF($A46="L",$D$18,IF($A46="M",$D$19,IF($A46="N",$D$20,IF($A46="O",$D$21,"NA")))))))))))))))</f>
        <v>1.4999999999999999E-2</v>
      </c>
      <c r="E46" s="47">
        <f>IF($A46="A",$E$7,IF($A46="B",$E$8,IF($A46="C",$E$9,IF($A46="D",$E$10,IF($A46="E",$E$11,IF($A46="F",$E$12,IF($A46="G",$E$13,IF($A46="H",$E$14,IF($A46="I",$E$15,IF($A46="J",$E$16,IF($A46="K",$E$17,IF($A46="L",$E$18,IF($A46="M",$E$19,IF($A46="N",$E$20,IF($A46="O",$E$21,"NA")))))))))))))))</f>
        <v>0.3</v>
      </c>
      <c r="F46" s="37">
        <f>IF($A46="A",$F$7,IF($A46="B",$F$8,IF($A46="C",$F$9,IF($A46="D",$F$10,IF($A46="E",$F$11,IF($A46="F",$F$12,IF($A46="G",$F$13,IF($A46="H",$F$14,IF($A46="I",$F$15,IF($A46="J",$F$16,IF($A46="K",$F$17,IF($A46="L",$F$18,IF($A46="M",$F$19,IF($A46="N",$F$20,IF($A46="O",$F$21,"NA")))))))))))))))</f>
        <v>1250</v>
      </c>
      <c r="G46" s="19">
        <v>1</v>
      </c>
      <c r="I46" s="38">
        <f>((C46*G46)+(C47*G47)+(C48*G48)+(C49*G49)+(C50*G50))/((D46*G46)+(D47*G47)+(D48*G48)+(D49*G49)+(D50*G50))</f>
        <v>25</v>
      </c>
      <c r="J46" s="39">
        <f>((E46*G46)+(E47*G47)+(E48*G48)+(E49*G49)+(E50*G50))/(SUM(G46:G50))</f>
        <v>0.55999999999999994</v>
      </c>
      <c r="K46" s="40">
        <f>((F46*G46)+(F47*G47)+(F48*G48)+(F49*G49)+(F50*G50))/(SUM(G46:G50))</f>
        <v>1000</v>
      </c>
      <c r="L46" s="41">
        <f>((J46-M45)/(M45-$K$21))</f>
        <v>0.10000000000000009</v>
      </c>
      <c r="M46" s="23" t="s">
        <v>63</v>
      </c>
      <c r="N46" s="23"/>
      <c r="O46" s="23"/>
      <c r="P46" s="23"/>
      <c r="Q46" s="23"/>
    </row>
    <row r="47" spans="1:17" x14ac:dyDescent="0.2">
      <c r="A47" s="19" t="s">
        <v>22</v>
      </c>
      <c r="B47" s="4" t="str">
        <f t="shared" ref="B47:B50" si="12">IF(A47="A",$B$7,IF(A47="B",$B$8,IF(A47="C",$B$9,IF(A47="D",$B$10,IF(A47="E",$B$11,IF(A47="F",$B$12,IF(A47="G",$B$13,IF(A47="H",$B$14,IF(A47="I",$B$15,IF(A47="J",$B$16,IF(A47="K",$B$17,IF(A47="L",$B$18,IF(A47="M",$B$19,IF(A47="N",$B$20,IF(A47="O",$B$21,"NA")))))))))))))))</f>
        <v>Feedstock E</v>
      </c>
      <c r="C47" s="46">
        <f t="shared" ref="C47:C50" si="13">IF($A47="A",$C$7,IF($A47="B",$C$8,IF($A47="C",$C$9,IF($A47="D",$C$10,IF($A47="E",$C$11,IF($A47="F",$C$12,IF($A47="G",$C$13,IF($A47="H",$C$14,IF($A47="I",$C$15,IF($A47="J",$C$16,IF($A47="K",$C$17,IF($A47="L",$C$18,IF($A47="M",$C$19,IF($A47="N",$C$20,IF($A47="O",$C$21,"NA")))))))))))))))</f>
        <v>0.6</v>
      </c>
      <c r="D47" s="46">
        <f t="shared" ref="D47:D50" si="14">IF($A47="A",$D$7,IF($A47="B",$D$8,IF($A47="C",$D$9,IF($A47="D",$D$10,IF($A47="E",$D$11,IF($A47="F",$D$12,IF($A47="G",$D$13,IF($A47="H",$D$14,IF($A47="I",$D$15,IF($A47="J",$D$16,IF($A47="K",$D$17,IF($A47="L",$D$18,IF($A47="M",$D$19,IF($A47="N",$D$20,IF($A47="O",$D$21,"NA")))))))))))))))</f>
        <v>1.4999999999999999E-2</v>
      </c>
      <c r="E47" s="47">
        <f t="shared" ref="E47:E50" si="15">IF($A47="A",$E$7,IF($A47="B",$E$8,IF($A47="C",$E$9,IF($A47="D",$E$10,IF($A47="E",$E$11,IF($A47="F",$E$12,IF($A47="G",$E$13,IF($A47="H",$E$14,IF($A47="I",$E$15,IF($A47="J",$E$16,IF($A47="K",$E$17,IF($A47="L",$E$18,IF($A47="M",$E$19,IF($A47="N",$E$20,IF($A47="O",$E$21,"NA")))))))))))))))</f>
        <v>0.3</v>
      </c>
      <c r="F47" s="37">
        <f t="shared" ref="F47:F50" si="16">IF($A47="A",$F$7,IF($A47="B",$F$8,IF($A47="C",$F$9,IF($A47="D",$F$10,IF($A47="E",$F$11,IF($A47="F",$F$12,IF($A47="G",$F$13,IF($A47="H",$F$14,IF($A47="I",$F$15,IF($A47="J",$F$16,IF($A47="K",$F$17,IF($A47="L",$F$18,IF($A47="M",$F$19,IF($A47="N",$F$20,IF($A47="O",$F$21,"NA")))))))))))))))</f>
        <v>1250</v>
      </c>
      <c r="G47" s="19">
        <v>1</v>
      </c>
      <c r="L47" s="41">
        <f>(((J46-M45)/(M45-$K$21))/8.34)*1250</f>
        <v>14.988009592326152</v>
      </c>
      <c r="M47" s="23" t="s">
        <v>67</v>
      </c>
      <c r="N47" s="23"/>
      <c r="O47" s="23"/>
      <c r="P47" s="23"/>
      <c r="Q47" s="23"/>
    </row>
    <row r="48" spans="1:17" x14ac:dyDescent="0.2">
      <c r="A48" s="19" t="s">
        <v>33</v>
      </c>
      <c r="B48" s="4" t="str">
        <f t="shared" si="12"/>
        <v>Feedstock I</v>
      </c>
      <c r="C48" s="46">
        <f>IF($A48="A",$C$7,IF($A48="B",$C$8,IF($A48="C",$C$9,IF($A48="D",$C$10,IF($A48="E",$C$11,IF($A48="F",$C$12,IF($A48="G",$C$13,IF($A48="H",$C$14,IF($A48="I",$C$15,IF($A48="J",$C$16,IF($A48="K",$C$17,IF($A48="L",$C$18,IF($A48="M",$C$19,IF($A48="N",$C$20,IF($A48="O",$C$21,"NA")))))))))))))))</f>
        <v>0.5</v>
      </c>
      <c r="D48" s="46">
        <f t="shared" si="14"/>
        <v>0.02</v>
      </c>
      <c r="E48" s="47">
        <f t="shared" si="15"/>
        <v>0.6</v>
      </c>
      <c r="F48" s="37">
        <f t="shared" si="16"/>
        <v>1000</v>
      </c>
      <c r="G48" s="19">
        <v>1</v>
      </c>
    </row>
    <row r="49" spans="1:17" x14ac:dyDescent="0.2">
      <c r="A49" s="19" t="s">
        <v>41</v>
      </c>
      <c r="B49" s="4" t="str">
        <f t="shared" si="12"/>
        <v>Feedstock L</v>
      </c>
      <c r="C49" s="46">
        <f t="shared" si="13"/>
        <v>0.4</v>
      </c>
      <c r="D49" s="46">
        <f t="shared" si="14"/>
        <v>2.5000000000000001E-2</v>
      </c>
      <c r="E49" s="47">
        <f t="shared" si="15"/>
        <v>0.8</v>
      </c>
      <c r="F49" s="37">
        <f t="shared" si="16"/>
        <v>750</v>
      </c>
      <c r="G49" s="19">
        <v>1</v>
      </c>
    </row>
    <row r="50" spans="1:17" x14ac:dyDescent="0.2">
      <c r="A50" s="19" t="s">
        <v>50</v>
      </c>
      <c r="B50" s="4" t="str">
        <f t="shared" si="12"/>
        <v>Feedstock O</v>
      </c>
      <c r="C50" s="46">
        <f t="shared" si="13"/>
        <v>0.4</v>
      </c>
      <c r="D50" s="46">
        <f t="shared" si="14"/>
        <v>2.5000000000000001E-2</v>
      </c>
      <c r="E50" s="47">
        <f t="shared" si="15"/>
        <v>0.8</v>
      </c>
      <c r="F50" s="37">
        <f t="shared" si="16"/>
        <v>750</v>
      </c>
      <c r="G50" s="19">
        <v>1</v>
      </c>
    </row>
    <row r="52" spans="1:17" ht="15.75" x14ac:dyDescent="0.25">
      <c r="A52" s="62" t="s">
        <v>85</v>
      </c>
      <c r="B52" s="62"/>
      <c r="C52" s="62"/>
      <c r="D52" s="62"/>
      <c r="E52" s="62"/>
      <c r="F52" s="62"/>
      <c r="G52" s="62"/>
      <c r="H52" s="62"/>
      <c r="I52" s="62"/>
      <c r="J52" s="62"/>
      <c r="K52" s="62"/>
      <c r="L52" s="62"/>
      <c r="M52" s="62"/>
      <c r="N52" s="62"/>
      <c r="O52" s="62"/>
      <c r="P52" s="62"/>
      <c r="Q52" s="62"/>
    </row>
  </sheetData>
  <mergeCells count="44">
    <mergeCell ref="A52:Q52"/>
    <mergeCell ref="M45:N45"/>
    <mergeCell ref="M46:Q46"/>
    <mergeCell ref="M47:Q47"/>
    <mergeCell ref="N1:Q11"/>
    <mergeCell ref="A23:G23"/>
    <mergeCell ref="B37:F37"/>
    <mergeCell ref="I37:L37"/>
    <mergeCell ref="M38:N38"/>
    <mergeCell ref="M39:Q39"/>
    <mergeCell ref="M40:Q40"/>
    <mergeCell ref="B44:F44"/>
    <mergeCell ref="I44:L44"/>
    <mergeCell ref="M29:Q29"/>
    <mergeCell ref="B31:F31"/>
    <mergeCell ref="I31:L31"/>
    <mergeCell ref="M32:N32"/>
    <mergeCell ref="M33:Q33"/>
    <mergeCell ref="M34:Q34"/>
    <mergeCell ref="B25:F25"/>
    <mergeCell ref="M25:Q25"/>
    <mergeCell ref="B26:F26"/>
    <mergeCell ref="I26:L26"/>
    <mergeCell ref="M27:N27"/>
    <mergeCell ref="M28:Q28"/>
    <mergeCell ref="I15:L15"/>
    <mergeCell ref="I16:L16"/>
    <mergeCell ref="I18:L18"/>
    <mergeCell ref="I19:L19"/>
    <mergeCell ref="I20:L20"/>
    <mergeCell ref="I21:J21"/>
    <mergeCell ref="K21:L21"/>
    <mergeCell ref="I8:L8"/>
    <mergeCell ref="I9:L9"/>
    <mergeCell ref="I10:L10"/>
    <mergeCell ref="I11:L11"/>
    <mergeCell ref="I13:L13"/>
    <mergeCell ref="I14:L14"/>
    <mergeCell ref="A1:G1"/>
    <mergeCell ref="K1:L4"/>
    <mergeCell ref="A3:G3"/>
    <mergeCell ref="A5:G5"/>
    <mergeCell ref="I6:L6"/>
    <mergeCell ref="I7:L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397B3-E8A9-485D-A98E-F182C0334B2D}">
  <dimension ref="A1:I38"/>
  <sheetViews>
    <sheetView workbookViewId="0">
      <selection activeCell="M29" sqref="M29"/>
    </sheetView>
  </sheetViews>
  <sheetFormatPr defaultRowHeight="15" x14ac:dyDescent="0.25"/>
  <sheetData>
    <row r="1" spans="1:9" x14ac:dyDescent="0.25">
      <c r="A1" s="55" t="s">
        <v>72</v>
      </c>
      <c r="B1" s="55"/>
      <c r="C1" s="55"/>
    </row>
    <row r="3" spans="1:9" ht="15" customHeight="1" x14ac:dyDescent="0.25">
      <c r="A3" s="56" t="s">
        <v>73</v>
      </c>
      <c r="B3" s="56"/>
      <c r="C3" s="56"/>
      <c r="D3" s="56"/>
      <c r="E3" s="56"/>
      <c r="F3" s="56"/>
      <c r="G3" s="56"/>
      <c r="H3" s="56"/>
      <c r="I3" s="56"/>
    </row>
    <row r="4" spans="1:9" x14ac:dyDescent="0.25">
      <c r="A4" s="56"/>
      <c r="B4" s="56"/>
      <c r="C4" s="56"/>
      <c r="D4" s="56"/>
      <c r="E4" s="56"/>
      <c r="F4" s="56"/>
      <c r="G4" s="56"/>
      <c r="H4" s="56"/>
      <c r="I4" s="56"/>
    </row>
    <row r="5" spans="1:9" x14ac:dyDescent="0.25">
      <c r="A5" s="56"/>
      <c r="B5" s="56"/>
      <c r="C5" s="56"/>
      <c r="D5" s="56"/>
      <c r="E5" s="56"/>
      <c r="F5" s="56"/>
      <c r="G5" s="56"/>
      <c r="H5" s="56"/>
      <c r="I5" s="56"/>
    </row>
    <row r="6" spans="1:9" x14ac:dyDescent="0.25">
      <c r="A6" s="57"/>
      <c r="B6" s="57"/>
      <c r="C6" s="57"/>
      <c r="D6" s="57"/>
      <c r="E6" s="57"/>
      <c r="F6" s="57"/>
      <c r="G6" s="57"/>
      <c r="H6" s="57"/>
      <c r="I6" s="57"/>
    </row>
    <row r="7" spans="1:9" ht="15" customHeight="1" x14ac:dyDescent="0.25">
      <c r="A7" s="56" t="s">
        <v>74</v>
      </c>
      <c r="B7" s="56"/>
      <c r="C7" s="56"/>
      <c r="D7" s="56"/>
      <c r="E7" s="56"/>
      <c r="F7" s="56"/>
      <c r="G7" s="56"/>
      <c r="H7" s="56"/>
      <c r="I7" s="56"/>
    </row>
    <row r="8" spans="1:9" x14ac:dyDescent="0.25">
      <c r="A8" s="56"/>
      <c r="B8" s="56"/>
      <c r="C8" s="56"/>
      <c r="D8" s="56"/>
      <c r="E8" s="56"/>
      <c r="F8" s="56"/>
      <c r="G8" s="56"/>
      <c r="H8" s="56"/>
      <c r="I8" s="56"/>
    </row>
    <row r="9" spans="1:9" x14ac:dyDescent="0.25">
      <c r="A9" s="56"/>
      <c r="B9" s="56"/>
      <c r="C9" s="56"/>
      <c r="D9" s="56"/>
      <c r="E9" s="56"/>
      <c r="F9" s="56"/>
      <c r="G9" s="56"/>
      <c r="H9" s="56"/>
      <c r="I9" s="56"/>
    </row>
    <row r="10" spans="1:9" x14ac:dyDescent="0.25">
      <c r="A10" s="57"/>
      <c r="B10" s="57"/>
      <c r="C10" s="57"/>
      <c r="D10" s="57"/>
      <c r="E10" s="57"/>
      <c r="F10" s="57"/>
      <c r="G10" s="57"/>
      <c r="H10" s="57"/>
      <c r="I10" s="57"/>
    </row>
    <row r="11" spans="1:9" ht="15" customHeight="1" x14ac:dyDescent="0.25">
      <c r="A11" s="56" t="s">
        <v>75</v>
      </c>
      <c r="B11" s="56"/>
      <c r="C11" s="56"/>
      <c r="D11" s="56"/>
      <c r="E11" s="56"/>
      <c r="F11" s="56"/>
      <c r="G11" s="56"/>
      <c r="H11" s="56"/>
      <c r="I11" s="56"/>
    </row>
    <row r="12" spans="1:9" x14ac:dyDescent="0.25">
      <c r="A12" s="56"/>
      <c r="B12" s="56"/>
      <c r="C12" s="56"/>
      <c r="D12" s="56"/>
      <c r="E12" s="56"/>
      <c r="F12" s="56"/>
      <c r="G12" s="56"/>
      <c r="H12" s="56"/>
      <c r="I12" s="56"/>
    </row>
    <row r="13" spans="1:9" x14ac:dyDescent="0.25">
      <c r="A13" s="56"/>
      <c r="B13" s="56"/>
      <c r="C13" s="56"/>
      <c r="D13" s="56"/>
      <c r="E13" s="56"/>
      <c r="F13" s="56"/>
      <c r="G13" s="56"/>
      <c r="H13" s="56"/>
      <c r="I13" s="56"/>
    </row>
    <row r="14" spans="1:9" x14ac:dyDescent="0.25">
      <c r="A14" s="57"/>
      <c r="B14" s="57"/>
      <c r="C14" s="57"/>
      <c r="D14" s="57"/>
      <c r="E14" s="57"/>
      <c r="F14" s="57"/>
      <c r="G14" s="57"/>
      <c r="H14" s="57"/>
      <c r="I14" s="57"/>
    </row>
    <row r="15" spans="1:9" ht="15" customHeight="1" x14ac:dyDescent="0.25">
      <c r="A15" s="56" t="s">
        <v>76</v>
      </c>
      <c r="B15" s="56"/>
      <c r="C15" s="56"/>
      <c r="D15" s="56"/>
      <c r="E15" s="56"/>
      <c r="F15" s="56"/>
      <c r="G15" s="56"/>
      <c r="H15" s="56"/>
      <c r="I15" s="56"/>
    </row>
    <row r="16" spans="1:9" x14ac:dyDescent="0.25">
      <c r="A16" s="56"/>
      <c r="B16" s="56"/>
      <c r="C16" s="56"/>
      <c r="D16" s="56"/>
      <c r="E16" s="56"/>
      <c r="F16" s="56"/>
      <c r="G16" s="56"/>
      <c r="H16" s="56"/>
      <c r="I16" s="56"/>
    </row>
    <row r="17" spans="1:9" x14ac:dyDescent="0.25">
      <c r="A17" s="56"/>
      <c r="B17" s="56"/>
      <c r="C17" s="56"/>
      <c r="D17" s="56"/>
      <c r="E17" s="56"/>
      <c r="F17" s="56"/>
      <c r="G17" s="56"/>
      <c r="H17" s="56"/>
      <c r="I17" s="56"/>
    </row>
    <row r="18" spans="1:9" x14ac:dyDescent="0.25">
      <c r="A18" s="56"/>
      <c r="B18" s="56"/>
      <c r="C18" s="56"/>
      <c r="D18" s="56"/>
      <c r="E18" s="56"/>
      <c r="F18" s="56"/>
      <c r="G18" s="56"/>
      <c r="H18" s="56"/>
      <c r="I18" s="56"/>
    </row>
    <row r="19" spans="1:9" x14ac:dyDescent="0.25">
      <c r="A19" s="57"/>
      <c r="B19" s="57"/>
      <c r="C19" s="57"/>
      <c r="D19" s="57"/>
      <c r="E19" s="57"/>
      <c r="F19" s="57"/>
      <c r="G19" s="57"/>
      <c r="H19" s="57"/>
      <c r="I19" s="57"/>
    </row>
    <row r="20" spans="1:9" x14ac:dyDescent="0.25">
      <c r="A20" s="56" t="s">
        <v>77</v>
      </c>
      <c r="B20" s="56"/>
      <c r="C20" s="56"/>
      <c r="D20" s="56"/>
      <c r="E20" s="56"/>
      <c r="F20" s="56"/>
      <c r="G20" s="56"/>
      <c r="H20" s="56"/>
      <c r="I20" s="56"/>
    </row>
    <row r="21" spans="1:9" x14ac:dyDescent="0.25">
      <c r="A21" s="56"/>
      <c r="B21" s="56"/>
      <c r="C21" s="56"/>
      <c r="D21" s="56"/>
      <c r="E21" s="56"/>
      <c r="F21" s="56"/>
      <c r="G21" s="56"/>
      <c r="H21" s="56"/>
      <c r="I21" s="56"/>
    </row>
    <row r="23" spans="1:9" ht="15" customHeight="1" x14ac:dyDescent="0.25">
      <c r="A23" s="58" t="s">
        <v>78</v>
      </c>
      <c r="B23" s="58"/>
      <c r="C23" s="58"/>
      <c r="D23" s="58"/>
      <c r="E23" s="58"/>
      <c r="F23" s="58"/>
      <c r="G23" s="58"/>
      <c r="H23" s="58"/>
      <c r="I23" s="58"/>
    </row>
    <row r="24" spans="1:9" x14ac:dyDescent="0.25">
      <c r="A24" s="58"/>
      <c r="B24" s="58"/>
      <c r="C24" s="58"/>
      <c r="D24" s="58"/>
      <c r="E24" s="58"/>
      <c r="F24" s="58"/>
      <c r="G24" s="58"/>
      <c r="H24" s="58"/>
      <c r="I24" s="58"/>
    </row>
    <row r="25" spans="1:9" x14ac:dyDescent="0.25">
      <c r="A25" s="58"/>
      <c r="B25" s="58"/>
      <c r="C25" s="58"/>
      <c r="D25" s="58"/>
      <c r="E25" s="58"/>
      <c r="F25" s="58"/>
      <c r="G25" s="58"/>
      <c r="H25" s="58"/>
      <c r="I25" s="58"/>
    </row>
    <row r="26" spans="1:9" x14ac:dyDescent="0.25">
      <c r="A26" s="58"/>
      <c r="B26" s="58"/>
      <c r="C26" s="58"/>
      <c r="D26" s="58"/>
      <c r="E26" s="58"/>
      <c r="F26" s="58"/>
      <c r="G26" s="58"/>
      <c r="H26" s="58"/>
      <c r="I26" s="58"/>
    </row>
    <row r="27" spans="1:9" x14ac:dyDescent="0.25">
      <c r="A27" s="58"/>
      <c r="B27" s="58"/>
      <c r="C27" s="58"/>
      <c r="D27" s="58"/>
      <c r="E27" s="58"/>
      <c r="F27" s="58"/>
      <c r="G27" s="58"/>
      <c r="H27" s="58"/>
      <c r="I27" s="58"/>
    </row>
    <row r="28" spans="1:9" x14ac:dyDescent="0.25">
      <c r="A28" s="58"/>
      <c r="B28" s="58"/>
      <c r="C28" s="58"/>
      <c r="D28" s="58"/>
      <c r="E28" s="58"/>
      <c r="F28" s="58"/>
      <c r="G28" s="58"/>
      <c r="H28" s="58"/>
      <c r="I28" s="58"/>
    </row>
    <row r="29" spans="1:9" x14ac:dyDescent="0.25">
      <c r="A29" s="58"/>
      <c r="B29" s="58"/>
      <c r="C29" s="58"/>
      <c r="D29" s="58"/>
      <c r="E29" s="58"/>
      <c r="F29" s="58"/>
      <c r="G29" s="58"/>
      <c r="H29" s="58"/>
      <c r="I29" s="58"/>
    </row>
    <row r="30" spans="1:9" x14ac:dyDescent="0.25">
      <c r="A30" s="58"/>
      <c r="B30" s="58"/>
      <c r="C30" s="58"/>
      <c r="D30" s="58"/>
      <c r="E30" s="58"/>
      <c r="F30" s="58"/>
      <c r="G30" s="58"/>
      <c r="H30" s="58"/>
      <c r="I30" s="58"/>
    </row>
    <row r="31" spans="1:9" x14ac:dyDescent="0.25">
      <c r="A31" s="58"/>
      <c r="B31" s="58"/>
      <c r="C31" s="58"/>
      <c r="D31" s="58"/>
      <c r="E31" s="58"/>
      <c r="F31" s="58"/>
      <c r="G31" s="58"/>
      <c r="H31" s="58"/>
      <c r="I31" s="58"/>
    </row>
    <row r="32" spans="1:9" x14ac:dyDescent="0.25">
      <c r="A32" s="58"/>
      <c r="B32" s="58"/>
      <c r="C32" s="58"/>
      <c r="D32" s="58"/>
      <c r="E32" s="58"/>
      <c r="F32" s="58"/>
      <c r="G32" s="58"/>
      <c r="H32" s="58"/>
      <c r="I32" s="58"/>
    </row>
    <row r="33" spans="1:9" x14ac:dyDescent="0.25">
      <c r="A33" s="58"/>
      <c r="B33" s="58"/>
      <c r="C33" s="58"/>
      <c r="D33" s="58"/>
      <c r="E33" s="58"/>
      <c r="F33" s="58"/>
      <c r="G33" s="58"/>
      <c r="H33" s="58"/>
      <c r="I33" s="58"/>
    </row>
    <row r="34" spans="1:9" x14ac:dyDescent="0.25">
      <c r="A34" s="58"/>
      <c r="B34" s="58"/>
      <c r="C34" s="58"/>
      <c r="D34" s="58"/>
      <c r="E34" s="58"/>
      <c r="F34" s="58"/>
      <c r="G34" s="58"/>
      <c r="H34" s="58"/>
      <c r="I34" s="58"/>
    </row>
    <row r="35" spans="1:9" x14ac:dyDescent="0.25">
      <c r="A35" s="58"/>
      <c r="B35" s="58"/>
      <c r="C35" s="58"/>
      <c r="D35" s="58"/>
      <c r="E35" s="58"/>
      <c r="F35" s="58"/>
      <c r="G35" s="58"/>
      <c r="H35" s="58"/>
      <c r="I35" s="58"/>
    </row>
    <row r="36" spans="1:9" x14ac:dyDescent="0.25">
      <c r="A36" s="58"/>
      <c r="B36" s="58"/>
      <c r="C36" s="58"/>
      <c r="D36" s="58"/>
      <c r="E36" s="58"/>
      <c r="F36" s="58"/>
      <c r="G36" s="58"/>
      <c r="H36" s="58"/>
      <c r="I36" s="58"/>
    </row>
    <row r="37" spans="1:9" x14ac:dyDescent="0.25">
      <c r="A37" s="58"/>
      <c r="B37" s="58"/>
      <c r="C37" s="58"/>
      <c r="D37" s="58"/>
      <c r="E37" s="58"/>
      <c r="F37" s="58"/>
      <c r="G37" s="58"/>
      <c r="H37" s="58"/>
      <c r="I37" s="58"/>
    </row>
    <row r="38" spans="1:9" x14ac:dyDescent="0.25">
      <c r="A38" s="58"/>
      <c r="B38" s="58"/>
      <c r="C38" s="58"/>
      <c r="D38" s="58"/>
      <c r="E38" s="58"/>
      <c r="F38" s="58"/>
      <c r="G38" s="58"/>
      <c r="H38" s="58"/>
      <c r="I38" s="58"/>
    </row>
  </sheetData>
  <mergeCells count="6">
    <mergeCell ref="A3:I5"/>
    <mergeCell ref="A7:I9"/>
    <mergeCell ref="A11:I13"/>
    <mergeCell ref="A15:I18"/>
    <mergeCell ref="A20:I21"/>
    <mergeCell ref="A23:I3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Compost Recipe Builder</vt:lpstr>
      <vt:lpstr>How to 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Randi A Black</dc:creator>
  <cp:lastModifiedBy>Randi A Black</cp:lastModifiedBy>
  <dcterms:created xsi:type="dcterms:W3CDTF">2026-06-03T16:18:19Z</dcterms:created>
  <dcterms:modified xsi:type="dcterms:W3CDTF">2026-06-03T16:32:52Z</dcterms:modified>
</cp:coreProperties>
</file>