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rodrigoalegre/Downloads/"/>
    </mc:Choice>
  </mc:AlternateContent>
  <xr:revisionPtr revIDLastSave="0" documentId="8_{06D1DA06-F8A9-594D-8D65-27CCC519F438}" xr6:coauthVersionLast="47" xr6:coauthVersionMax="47" xr10:uidLastSave="{00000000-0000-0000-0000-000000000000}"/>
  <bookViews>
    <workbookView xWindow="0" yWindow="0" windowWidth="28800" windowHeight="18000" xr2:uid="{00000000-000D-0000-FFFF-FFFF00000000}"/>
  </bookViews>
  <sheets>
    <sheet name="2024 ANR CT Structures" sheetId="11" r:id="rId1"/>
    <sheet name="Titles and Grades" sheetId="1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2" i="11" l="1"/>
  <c r="G92" i="11"/>
  <c r="J92" i="11"/>
  <c r="M92" i="11"/>
  <c r="P92" i="11"/>
  <c r="S92" i="11"/>
  <c r="V92" i="11"/>
  <c r="D93" i="11"/>
  <c r="G93" i="11"/>
  <c r="J93" i="11"/>
  <c r="M93" i="11"/>
  <c r="P93" i="11"/>
  <c r="S93" i="11"/>
  <c r="V93" i="11"/>
  <c r="D94" i="11"/>
  <c r="G94" i="11"/>
  <c r="J94" i="11"/>
  <c r="M94" i="11"/>
  <c r="P94" i="11"/>
  <c r="S94" i="11"/>
  <c r="V94" i="11"/>
  <c r="D95" i="11"/>
  <c r="G95" i="11"/>
  <c r="J95" i="11"/>
  <c r="M95" i="11"/>
  <c r="P95" i="11"/>
  <c r="S95" i="11"/>
  <c r="V95" i="11"/>
  <c r="D96" i="11"/>
  <c r="G96" i="11"/>
  <c r="J96" i="11"/>
  <c r="M96" i="11"/>
  <c r="P96" i="11"/>
  <c r="S96" i="11"/>
  <c r="V96" i="11"/>
  <c r="D97" i="11"/>
  <c r="G97" i="11"/>
  <c r="J97" i="11"/>
  <c r="M97" i="11"/>
  <c r="P97" i="11"/>
  <c r="S97" i="11"/>
  <c r="V97" i="11"/>
  <c r="D98" i="11"/>
  <c r="G98" i="11"/>
  <c r="J98" i="11"/>
  <c r="M98" i="11"/>
  <c r="P98" i="11"/>
  <c r="S98" i="11"/>
  <c r="V98" i="11"/>
  <c r="D99" i="11"/>
  <c r="G99" i="11"/>
  <c r="J99" i="11"/>
  <c r="M99" i="11"/>
  <c r="P99" i="11"/>
  <c r="S99" i="11"/>
  <c r="V99" i="11"/>
  <c r="D100" i="11"/>
  <c r="G100" i="11"/>
  <c r="J100" i="11"/>
  <c r="M100" i="11"/>
  <c r="P100" i="11"/>
  <c r="S100" i="11"/>
  <c r="V100" i="11"/>
  <c r="D101" i="11"/>
  <c r="G101" i="11"/>
  <c r="J101" i="11"/>
  <c r="M101" i="11"/>
  <c r="P101" i="11"/>
  <c r="S101" i="11"/>
  <c r="V101" i="11"/>
  <c r="D102" i="11"/>
  <c r="G102" i="11"/>
  <c r="J102" i="11"/>
  <c r="M102" i="11"/>
  <c r="P102" i="11"/>
  <c r="S102" i="11"/>
  <c r="V102" i="11"/>
  <c r="D103" i="11"/>
  <c r="G103" i="11"/>
  <c r="J103" i="11"/>
  <c r="M103" i="11"/>
  <c r="P103" i="11"/>
  <c r="S103" i="11"/>
  <c r="V103" i="11"/>
  <c r="D104" i="11"/>
  <c r="G104" i="11"/>
  <c r="J104" i="11"/>
  <c r="M104" i="11"/>
  <c r="P104" i="11"/>
  <c r="S104" i="11"/>
  <c r="V104" i="11"/>
  <c r="D105" i="11"/>
  <c r="G105" i="11"/>
  <c r="J105" i="11"/>
  <c r="M105" i="11"/>
  <c r="P105" i="11"/>
  <c r="S105" i="11"/>
  <c r="V105" i="11"/>
  <c r="D106" i="11"/>
  <c r="G106" i="11"/>
  <c r="J106" i="11"/>
  <c r="M106" i="11"/>
  <c r="P106" i="11"/>
  <c r="S106" i="11"/>
  <c r="V106" i="11"/>
  <c r="E102" i="11" l="1"/>
  <c r="K100" i="11"/>
  <c r="Q98" i="11"/>
  <c r="B97" i="11"/>
  <c r="H95" i="11"/>
  <c r="N93" i="11"/>
  <c r="Q106" i="11"/>
  <c r="B104" i="11"/>
  <c r="K95" i="11"/>
  <c r="K105" i="11"/>
  <c r="Q103" i="11"/>
  <c r="B102" i="11"/>
  <c r="H100" i="11"/>
  <c r="N98" i="11"/>
  <c r="T96" i="11"/>
  <c r="E95" i="11"/>
  <c r="K93" i="11"/>
  <c r="N101" i="11"/>
  <c r="N100" i="11"/>
  <c r="E97" i="11"/>
  <c r="H105" i="11"/>
  <c r="N103" i="11"/>
  <c r="E100" i="11"/>
  <c r="K98" i="11"/>
  <c r="Q96" i="11"/>
  <c r="B95" i="11"/>
  <c r="H93" i="11"/>
  <c r="H102" i="11"/>
  <c r="T98" i="11"/>
  <c r="E105" i="11"/>
  <c r="K103" i="11"/>
  <c r="Q101" i="11"/>
  <c r="B100" i="11"/>
  <c r="H98" i="11"/>
  <c r="N96" i="11"/>
  <c r="T94" i="11"/>
  <c r="E93" i="11"/>
  <c r="B93" i="11"/>
  <c r="B105" i="11"/>
  <c r="K96" i="11"/>
  <c r="K106" i="11"/>
  <c r="Q104" i="11"/>
  <c r="B103" i="11"/>
  <c r="H101" i="11"/>
  <c r="N99" i="11"/>
  <c r="E96" i="11"/>
  <c r="K94" i="11"/>
  <c r="Q92" i="11"/>
  <c r="T104" i="11"/>
  <c r="N94" i="11"/>
  <c r="H106" i="11"/>
  <c r="T102" i="11"/>
  <c r="E101" i="11"/>
  <c r="K99" i="11"/>
  <c r="Q97" i="11"/>
  <c r="B96" i="11"/>
  <c r="H94" i="11"/>
  <c r="N92" i="11"/>
  <c r="E98" i="11"/>
  <c r="E103" i="11"/>
  <c r="H96" i="11"/>
  <c r="K104" i="11"/>
  <c r="B101" i="11"/>
  <c r="H99" i="11"/>
  <c r="N97" i="11"/>
  <c r="E94" i="11"/>
  <c r="K92" i="11"/>
  <c r="B98" i="11"/>
  <c r="E106" i="11"/>
  <c r="B106" i="11"/>
  <c r="H104" i="11"/>
  <c r="N102" i="11"/>
  <c r="T100" i="11"/>
  <c r="E99" i="11"/>
  <c r="K97" i="11"/>
  <c r="Q95" i="11"/>
  <c r="B94" i="11"/>
  <c r="H92" i="11"/>
  <c r="H103" i="11"/>
  <c r="Q94" i="11"/>
  <c r="K101" i="11"/>
  <c r="E104" i="11"/>
  <c r="K102" i="11"/>
  <c r="Q100" i="11"/>
  <c r="B99" i="11"/>
  <c r="H97" i="11"/>
  <c r="N95" i="11"/>
  <c r="E92" i="11"/>
  <c r="B92" i="11"/>
  <c r="Q102" i="11"/>
  <c r="Q105" i="11"/>
  <c r="Q99" i="11"/>
  <c r="Q93" i="11"/>
  <c r="T92" i="11"/>
  <c r="T106" i="11"/>
  <c r="T105" i="11"/>
  <c r="T103" i="11"/>
  <c r="T101" i="11"/>
  <c r="T99" i="11"/>
  <c r="T97" i="11"/>
  <c r="T95" i="11"/>
  <c r="T93" i="11"/>
  <c r="N106" i="11"/>
  <c r="N105" i="11"/>
  <c r="N104" i="11"/>
  <c r="P56" i="11" l="1"/>
  <c r="O56" i="11"/>
  <c r="N56" i="11"/>
  <c r="M56" i="11"/>
  <c r="L56" i="11"/>
  <c r="K56" i="11"/>
  <c r="J56" i="11"/>
  <c r="I56" i="11"/>
  <c r="H56" i="11"/>
  <c r="G56" i="11"/>
  <c r="F56" i="11"/>
  <c r="E56" i="11"/>
  <c r="D56" i="11"/>
  <c r="C56" i="11"/>
  <c r="B56" i="11"/>
  <c r="P55" i="11"/>
  <c r="O55" i="11"/>
  <c r="N55" i="11"/>
  <c r="M55" i="11"/>
  <c r="L55" i="11"/>
  <c r="K55" i="11"/>
  <c r="J55" i="11"/>
  <c r="I55" i="11"/>
  <c r="H55" i="11"/>
  <c r="G55" i="11"/>
  <c r="F55" i="11"/>
  <c r="E55" i="11"/>
  <c r="D55" i="11"/>
  <c r="B55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D54" i="11"/>
  <c r="B54" i="11"/>
  <c r="P53" i="11"/>
  <c r="O53" i="11"/>
  <c r="N53" i="11"/>
  <c r="M53" i="11"/>
  <c r="L53" i="11"/>
  <c r="K53" i="11"/>
  <c r="J53" i="11"/>
  <c r="I53" i="11"/>
  <c r="H53" i="11"/>
  <c r="G53" i="11"/>
  <c r="F53" i="11"/>
  <c r="E53" i="11"/>
  <c r="D53" i="11"/>
  <c r="B53" i="11"/>
  <c r="P52" i="11"/>
  <c r="O52" i="11"/>
  <c r="N52" i="11"/>
  <c r="M52" i="11"/>
  <c r="L52" i="11"/>
  <c r="K52" i="11"/>
  <c r="J52" i="11"/>
  <c r="H52" i="11"/>
  <c r="G52" i="11"/>
  <c r="F52" i="11"/>
  <c r="E52" i="11"/>
  <c r="D52" i="11"/>
  <c r="C52" i="11"/>
  <c r="B52" i="11"/>
  <c r="P51" i="11"/>
  <c r="O51" i="11"/>
  <c r="N51" i="11"/>
  <c r="M51" i="11"/>
  <c r="L51" i="11"/>
  <c r="K51" i="11"/>
  <c r="J51" i="11"/>
  <c r="I51" i="11"/>
  <c r="H51" i="11"/>
  <c r="G51" i="11"/>
  <c r="E51" i="11"/>
  <c r="D51" i="11"/>
  <c r="B51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D50" i="11"/>
  <c r="C50" i="11"/>
  <c r="B50" i="11"/>
  <c r="P49" i="11"/>
  <c r="O49" i="11"/>
  <c r="N49" i="11"/>
  <c r="M49" i="11"/>
  <c r="L49" i="11"/>
  <c r="K49" i="11"/>
  <c r="J49" i="11"/>
  <c r="I49" i="11"/>
  <c r="H49" i="11"/>
  <c r="G49" i="11"/>
  <c r="F49" i="11"/>
  <c r="E49" i="11"/>
  <c r="D49" i="11"/>
  <c r="C49" i="11"/>
  <c r="B49" i="11"/>
  <c r="P48" i="11"/>
  <c r="O48" i="11"/>
  <c r="N48" i="11"/>
  <c r="M48" i="11"/>
  <c r="L48" i="11"/>
  <c r="K48" i="11"/>
  <c r="J48" i="11"/>
  <c r="I48" i="11"/>
  <c r="H48" i="11"/>
  <c r="G48" i="11"/>
  <c r="F48" i="11"/>
  <c r="E48" i="11"/>
  <c r="D48" i="11"/>
  <c r="C48" i="11"/>
  <c r="B48" i="11"/>
  <c r="P47" i="11"/>
  <c r="O47" i="11"/>
  <c r="N47" i="11"/>
  <c r="M47" i="11"/>
  <c r="L47" i="11"/>
  <c r="K47" i="11"/>
  <c r="J47" i="11"/>
  <c r="I47" i="11"/>
  <c r="H47" i="11"/>
  <c r="G47" i="11"/>
  <c r="E47" i="11"/>
  <c r="D47" i="11"/>
  <c r="C47" i="11"/>
  <c r="B47" i="11"/>
  <c r="P46" i="11"/>
  <c r="O46" i="11"/>
  <c r="N46" i="11"/>
  <c r="M46" i="11"/>
  <c r="L46" i="11"/>
  <c r="K46" i="11"/>
  <c r="J46" i="11"/>
  <c r="I46" i="11"/>
  <c r="H46" i="11"/>
  <c r="G46" i="11"/>
  <c r="F46" i="11"/>
  <c r="E46" i="11"/>
  <c r="D46" i="11"/>
  <c r="C46" i="11"/>
  <c r="B46" i="11"/>
  <c r="P45" i="11"/>
  <c r="O45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B45" i="11"/>
  <c r="P44" i="11"/>
  <c r="O44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B44" i="11"/>
  <c r="P43" i="11"/>
  <c r="O43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B43" i="11"/>
  <c r="P42" i="11"/>
  <c r="O42" i="11"/>
  <c r="N42" i="11"/>
  <c r="M42" i="11"/>
  <c r="L42" i="11"/>
  <c r="K42" i="11"/>
  <c r="J42" i="11"/>
  <c r="H42" i="11"/>
  <c r="G42" i="11"/>
  <c r="E42" i="11"/>
  <c r="D42" i="11"/>
  <c r="B42" i="11"/>
</calcChain>
</file>

<file path=xl/sharedStrings.xml><?xml version="1.0" encoding="utf-8"?>
<sst xmlns="http://schemas.openxmlformats.org/spreadsheetml/2006/main" count="202" uniqueCount="154">
  <si>
    <t>Grade</t>
  </si>
  <si>
    <t>Min</t>
  </si>
  <si>
    <t>Mid</t>
  </si>
  <si>
    <t>Max</t>
  </si>
  <si>
    <t>Colusa County</t>
  </si>
  <si>
    <t>Orange County</t>
  </si>
  <si>
    <t xml:space="preserve">Monterey County </t>
  </si>
  <si>
    <t>Alameda County (NPI)</t>
  </si>
  <si>
    <t xml:space="preserve">Marin County </t>
  </si>
  <si>
    <t>Glenn County</t>
  </si>
  <si>
    <t>Kings County</t>
  </si>
  <si>
    <t xml:space="preserve">South Coast REC </t>
  </si>
  <si>
    <t xml:space="preserve">Los Angeles County </t>
  </si>
  <si>
    <t>Contra Costa County</t>
  </si>
  <si>
    <t>San Mateo County</t>
  </si>
  <si>
    <t>Humboldt/Del Norte County</t>
  </si>
  <si>
    <t>Sierra Foothill REC</t>
  </si>
  <si>
    <t>Sonoma County</t>
  </si>
  <si>
    <t>San Francisco County</t>
  </si>
  <si>
    <t>Lake County</t>
  </si>
  <si>
    <t xml:space="preserve">Davis Based Units </t>
  </si>
  <si>
    <t>Napa County</t>
  </si>
  <si>
    <t>Santa Clara County</t>
  </si>
  <si>
    <t>Mendocino County, Hopland REC</t>
  </si>
  <si>
    <t>San Benito County</t>
  </si>
  <si>
    <t xml:space="preserve">Tehama County </t>
  </si>
  <si>
    <t>Inyo/Mono - Bishop</t>
  </si>
  <si>
    <t>San Bernardino County</t>
  </si>
  <si>
    <t>Butte County</t>
  </si>
  <si>
    <t>Riverside County</t>
  </si>
  <si>
    <t xml:space="preserve">Modoc County </t>
  </si>
  <si>
    <t>Siskiyou County, Intermountain REC</t>
  </si>
  <si>
    <t>Kern County</t>
  </si>
  <si>
    <t>Modesto - Stanislaus County</t>
  </si>
  <si>
    <t>San Diego County</t>
  </si>
  <si>
    <t>Tulare County, Lindcove REC</t>
  </si>
  <si>
    <t>Santa Cruz County</t>
  </si>
  <si>
    <t xml:space="preserve">Merced County </t>
  </si>
  <si>
    <t xml:space="preserve">Central Sierra MCP - Eldorado County </t>
  </si>
  <si>
    <t>Mariposa County</t>
  </si>
  <si>
    <t>Placer Nevada County</t>
  </si>
  <si>
    <t xml:space="preserve">Shasta/Trinity County </t>
  </si>
  <si>
    <t xml:space="preserve">San Joaquin County </t>
  </si>
  <si>
    <t>Lassen/Plumas/Sierra</t>
  </si>
  <si>
    <t>CT GROUP 1 (100 % NATL)</t>
  </si>
  <si>
    <t>Mid (highlighted cells forced to match calc MidPt)</t>
  </si>
  <si>
    <t>ANR CAREER TRACKS SALARY STRUCTURES BY GEOGRAPHIC GROUP
EFFECTIVE JANUARY 1, 2024</t>
  </si>
  <si>
    <t>Job Title</t>
  </si>
  <si>
    <t>UC ANR Commonly Used Titles and Salary Grades</t>
  </si>
  <si>
    <t>Salary Grade</t>
  </si>
  <si>
    <t>ACAD HR ANL 2</t>
  </si>
  <si>
    <t>ACAD HR ANL 3</t>
  </si>
  <si>
    <t>ACAD HR MGR 1</t>
  </si>
  <si>
    <t>ACAD HR SUPV 2</t>
  </si>
  <si>
    <t>ACCOUNTING MGR 1</t>
  </si>
  <si>
    <t>ACCOUNTING SUPV 2</t>
  </si>
  <si>
    <t>ADMIN MGR 1</t>
  </si>
  <si>
    <t>ADMIN OFCR 3</t>
  </si>
  <si>
    <t>ADMIN OFCR 4</t>
  </si>
  <si>
    <t>AGRICULTURE MGR 1</t>
  </si>
  <si>
    <t>AGRICULTURE SUPV 1</t>
  </si>
  <si>
    <t>AGRICULTURE SUPV 2</t>
  </si>
  <si>
    <t>ALUMNI EXTERNAL REL MGR 1</t>
  </si>
  <si>
    <t>APPLICATIONS PRG SUPV 2</t>
  </si>
  <si>
    <t>APPLICATIONS PROGR 3</t>
  </si>
  <si>
    <t>APPLICATIONS PROGR 4</t>
  </si>
  <si>
    <t>BROADCAST COMM SPEC 2</t>
  </si>
  <si>
    <t>BROADCAST COMM SPEC 3</t>
  </si>
  <si>
    <t>BUS SYS ANALYST 4</t>
  </si>
  <si>
    <t>CMTY EDUC MGR 1</t>
  </si>
  <si>
    <t>CMTY EDUC SPEC 1</t>
  </si>
  <si>
    <t>CMTY EDUC SPEC 2</t>
  </si>
  <si>
    <t>CMTY EDUC SPEC 3</t>
  </si>
  <si>
    <t>CMTY EDUC SPEC 4</t>
  </si>
  <si>
    <t>CMTY EDUC SUPV 1</t>
  </si>
  <si>
    <t>CMTY EDUC SUPV 2</t>
  </si>
  <si>
    <t>COMM AND NETWORK TCHL ANL 3</t>
  </si>
  <si>
    <t>COMM SPEC 3</t>
  </si>
  <si>
    <t>CONTRACT ADM 3</t>
  </si>
  <si>
    <t>CONTRACTS AND GRANTS MGR 1</t>
  </si>
  <si>
    <t>CUSTODIAL SUPV 1</t>
  </si>
  <si>
    <t>DATA SYS ANL 2</t>
  </si>
  <si>
    <t>DIGITAL COMM SPEC 4</t>
  </si>
  <si>
    <t>EEO REPR 3</t>
  </si>
  <si>
    <t>EHS MGR 1</t>
  </si>
  <si>
    <t>EHS SPEC 1 NEX</t>
  </si>
  <si>
    <t>EHS SPEC 3</t>
  </si>
  <si>
    <t>EMPLOYEE REL REPR 3</t>
  </si>
  <si>
    <t>EMPLOYEE REL REPR 4</t>
  </si>
  <si>
    <t>ENTERPRISE RISK MGT ANL 3</t>
  </si>
  <si>
    <t>ENTERPRISE RISK MGT ANL 4</t>
  </si>
  <si>
    <t>EVENTS SPEC 2</t>
  </si>
  <si>
    <t>EVENTS SUPV 2</t>
  </si>
  <si>
    <t>EXEC AST 3</t>
  </si>
  <si>
    <t>EXEC AST 4</t>
  </si>
  <si>
    <t>FAC MGT SPEC 3</t>
  </si>
  <si>
    <t>FAC PROJECT MGT SPEC 2</t>
  </si>
  <si>
    <t>FAC PROJECT MGT SPEC 3</t>
  </si>
  <si>
    <t>FINANCIAL ANALYST 2</t>
  </si>
  <si>
    <t>FINANCIAL ANL 2</t>
  </si>
  <si>
    <t>FINANCIAL ANL 3</t>
  </si>
  <si>
    <t>FINANCIAL ANL 4</t>
  </si>
  <si>
    <t>FINANCIAL ANL 5</t>
  </si>
  <si>
    <t>FINANCIAL ANL MGR 1</t>
  </si>
  <si>
    <t>FINANCIAL SVC ANL 2</t>
  </si>
  <si>
    <t>FINANCIAL SVC MGR 1</t>
  </si>
  <si>
    <t>FINANCIAL SVC MGR 2</t>
  </si>
  <si>
    <t>FINANCIAL SVC SUPV 1</t>
  </si>
  <si>
    <t>FUNDRAISER 2 NEX</t>
  </si>
  <si>
    <t>FUNDRAISER 3</t>
  </si>
  <si>
    <t>FUNDRAISER 4</t>
  </si>
  <si>
    <t>GEN ACCOUNTANT 3</t>
  </si>
  <si>
    <t>GEOGRAPHIC INFO SYS PROGR 2</t>
  </si>
  <si>
    <t>GEOGRAPHIC INFO SYS SUPV 2</t>
  </si>
  <si>
    <t>HR GENERALIST 2</t>
  </si>
  <si>
    <t>HR SUPV 2</t>
  </si>
  <si>
    <t>INFO SYS ANL 2</t>
  </si>
  <si>
    <t>MARKETING SPEC 4</t>
  </si>
  <si>
    <t>MEDIA COMM SPEC 1</t>
  </si>
  <si>
    <t>MEDIA COMM SPEC 2</t>
  </si>
  <si>
    <t>PAYROLL ANL 2</t>
  </si>
  <si>
    <t>PAYROLL MGR 1</t>
  </si>
  <si>
    <t>PHYS PLT MECH 2</t>
  </si>
  <si>
    <t>PROJECT POLICY ANL 2</t>
  </si>
  <si>
    <t>PROJECT POLICY ANL 3</t>
  </si>
  <si>
    <t>PROJECT POLICY ANL 4</t>
  </si>
  <si>
    <t>PROJECT POLICY ANL MGR 1</t>
  </si>
  <si>
    <t>PUBL EDUC SPEC 3</t>
  </si>
  <si>
    <t>RSCH ADM 3</t>
  </si>
  <si>
    <t>RSCH ADM 4</t>
  </si>
  <si>
    <t>RSCH DATA ANL 2</t>
  </si>
  <si>
    <t>RSCH DATA ANL 3</t>
  </si>
  <si>
    <t>SKLD CRAFTS AND TRADES MGR 1</t>
  </si>
  <si>
    <t>SKLD CRAFTS AND TRADES SUPV 2</t>
  </si>
  <si>
    <t>SURVEY RESEARCHER 3</t>
  </si>
  <si>
    <t>SYS ADM 2</t>
  </si>
  <si>
    <t>TCHL PROJECT MGT PROFL 4</t>
  </si>
  <si>
    <t>TRAINER 3</t>
  </si>
  <si>
    <t>WRITER EDITOR 3</t>
  </si>
  <si>
    <t>WRITER EDITOR 4</t>
  </si>
  <si>
    <t>WRITTEN COMM SUPV 2</t>
  </si>
  <si>
    <t>CT GROUP 7 (130 % NATL)</t>
  </si>
  <si>
    <t>CT GROUP 6 (125 % NATL)</t>
  </si>
  <si>
    <t>CT GROUP 2 (105 % NATL)</t>
  </si>
  <si>
    <t>CT GROUP 3 (110 % NATL)</t>
  </si>
  <si>
    <t>CT GROUP 4 (115 % NATL)</t>
  </si>
  <si>
    <t>CT GROUP 5 (120 % NATL)</t>
  </si>
  <si>
    <t xml:space="preserve">Sac/Woodland/Solano MCP </t>
  </si>
  <si>
    <t xml:space="preserve">Sutter County/Yuba City MCP </t>
  </si>
  <si>
    <t>Ventura County, Hansen REC</t>
  </si>
  <si>
    <t>Fresno Madera MCP, KARE, Westside REC</t>
  </si>
  <si>
    <t>Imperial County, Desert REC</t>
  </si>
  <si>
    <t>Santa Barbara/SLO</t>
  </si>
  <si>
    <t>Career Tracks (CT) Geo 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</si>
</sst>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&quot;$&quot;#,##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11"/>
      <name val="Calibri"/>
      <family val="2"/>
    </font>
    <font>
      <b/>
      <sz val="11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000000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1" fillId="2" borderId="0"/>
    <xf numFmtId="0" fontId="2" fillId="2" borderId="0"/>
    <xf numFmtId="9" fontId="1" fillId="2" borderId="0" applyFont="0" applyFill="0" applyBorder="0" applyAlignment="0" applyProtection="0"/>
    <xf numFmtId="0" fontId="1" fillId="2" borderId="0"/>
    <xf numFmtId="0" fontId="3" fillId="2" borderId="0"/>
    <xf numFmtId="0" fontId="1" fillId="2" borderId="0"/>
    <xf numFmtId="0" fontId="3" fillId="2" borderId="0"/>
    <xf numFmtId="0" fontId="1" fillId="2" borderId="0"/>
    <xf numFmtId="9" fontId="1" fillId="2" borderId="0" applyFont="0" applyFill="0" applyBorder="0" applyAlignment="0" applyProtection="0"/>
    <xf numFmtId="43" fontId="1" fillId="2" borderId="0" applyFont="0" applyFill="0" applyBorder="0" applyAlignment="0" applyProtection="0"/>
    <xf numFmtId="0" fontId="1" fillId="2" borderId="0"/>
  </cellStyleXfs>
  <cellXfs count="84">
    <xf numFmtId="0" fontId="0" fillId="0" borderId="0" xfId="0"/>
    <xf numFmtId="164" fontId="6" fillId="0" borderId="1" xfId="1" applyNumberFormat="1" applyFont="1" applyFill="1" applyBorder="1" applyAlignment="1">
      <alignment horizontal="center"/>
    </xf>
    <xf numFmtId="5" fontId="6" fillId="0" borderId="1" xfId="10" applyNumberFormat="1" applyFont="1" applyFill="1" applyBorder="1" applyAlignment="1">
      <alignment horizontal="center"/>
    </xf>
    <xf numFmtId="0" fontId="6" fillId="2" borderId="0" xfId="1" applyFont="1" applyAlignment="1">
      <alignment horizontal="center" vertical="center"/>
    </xf>
    <xf numFmtId="164" fontId="6" fillId="7" borderId="1" xfId="1" applyNumberFormat="1" applyFont="1" applyFill="1" applyBorder="1" applyAlignment="1">
      <alignment horizontal="center" vertical="center" wrapText="1"/>
    </xf>
    <xf numFmtId="0" fontId="6" fillId="2" borderId="0" xfId="1" applyFont="1" applyAlignment="1">
      <alignment horizontal="center" vertical="center" wrapText="1"/>
    </xf>
    <xf numFmtId="6" fontId="6" fillId="2" borderId="1" xfId="1" applyNumberFormat="1" applyFont="1" applyBorder="1" applyAlignment="1">
      <alignment horizontal="center"/>
    </xf>
    <xf numFmtId="0" fontId="6" fillId="2" borderId="0" xfId="1" applyFont="1"/>
    <xf numFmtId="0" fontId="6" fillId="2" borderId="0" xfId="1" applyFont="1" applyAlignment="1">
      <alignment horizontal="center"/>
    </xf>
    <xf numFmtId="6" fontId="6" fillId="8" borderId="1" xfId="1" applyNumberFormat="1" applyFont="1" applyFill="1" applyBorder="1" applyAlignment="1">
      <alignment horizontal="center"/>
    </xf>
    <xf numFmtId="0" fontId="11" fillId="2" borderId="0" xfId="1" applyFont="1"/>
    <xf numFmtId="6" fontId="7" fillId="0" borderId="9" xfId="8" applyNumberFormat="1" applyFont="1" applyFill="1" applyBorder="1" applyAlignment="1">
      <alignment horizontal="center" wrapText="1"/>
    </xf>
    <xf numFmtId="0" fontId="6" fillId="0" borderId="0" xfId="1" applyFont="1" applyFill="1"/>
    <xf numFmtId="0" fontId="8" fillId="0" borderId="0" xfId="1" applyFont="1" applyFill="1"/>
    <xf numFmtId="164" fontId="6" fillId="0" borderId="4" xfId="1" applyNumberFormat="1" applyFont="1" applyFill="1" applyBorder="1" applyAlignment="1">
      <alignment horizontal="center"/>
    </xf>
    <xf numFmtId="6" fontId="7" fillId="0" borderId="11" xfId="8" applyNumberFormat="1" applyFont="1" applyFill="1" applyBorder="1" applyAlignment="1">
      <alignment horizontal="center" wrapText="1"/>
    </xf>
    <xf numFmtId="5" fontId="6" fillId="0" borderId="4" xfId="10" applyNumberFormat="1" applyFont="1" applyFill="1" applyBorder="1" applyAlignment="1">
      <alignment horizontal="center"/>
    </xf>
    <xf numFmtId="0" fontId="12" fillId="2" borderId="0" xfId="11" applyFont="1" applyAlignment="1">
      <alignment horizontal="left" vertical="top"/>
    </xf>
    <xf numFmtId="0" fontId="13" fillId="2" borderId="0" xfId="11" applyFont="1" applyAlignment="1">
      <alignment horizontal="left" vertical="top"/>
    </xf>
    <xf numFmtId="0" fontId="12" fillId="10" borderId="1" xfId="11" applyFont="1" applyFill="1" applyBorder="1" applyAlignment="1">
      <alignment horizontal="center" vertical="center" wrapText="1"/>
    </xf>
    <xf numFmtId="0" fontId="13" fillId="2" borderId="1" xfId="11" applyFont="1" applyBorder="1" applyAlignment="1">
      <alignment horizontal="left"/>
    </xf>
    <xf numFmtId="0" fontId="13" fillId="2" borderId="1" xfId="11" applyFont="1" applyBorder="1"/>
    <xf numFmtId="0" fontId="13" fillId="11" borderId="1" xfId="11" applyFont="1" applyFill="1" applyBorder="1"/>
    <xf numFmtId="0" fontId="13" fillId="2" borderId="1" xfId="11" applyFont="1" applyBorder="1" applyAlignment="1">
      <alignment horizontal="left" vertical="top"/>
    </xf>
    <xf numFmtId="0" fontId="13" fillId="2" borderId="0" xfId="11" applyFont="1" applyAlignment="1">
      <alignment horizontal="center" vertical="top"/>
    </xf>
    <xf numFmtId="0" fontId="13" fillId="2" borderId="1" xfId="11" applyFont="1" applyBorder="1" applyAlignment="1">
      <alignment horizontal="center"/>
    </xf>
    <xf numFmtId="0" fontId="6" fillId="2" borderId="1" xfId="1" applyFont="1" applyBorder="1" applyAlignment="1">
      <alignment horizontal="center"/>
    </xf>
    <xf numFmtId="0" fontId="6" fillId="2" borderId="1" xfId="1" applyFont="1" applyBorder="1" applyAlignment="1">
      <alignment horizontal="center" vertical="center"/>
    </xf>
    <xf numFmtId="0" fontId="6" fillId="2" borderId="1" xfId="1" applyFont="1" applyBorder="1" applyAlignment="1">
      <alignment horizontal="center" vertical="center" wrapText="1"/>
    </xf>
    <xf numFmtId="0" fontId="6" fillId="2" borderId="1" xfId="1" applyFont="1" applyBorder="1"/>
    <xf numFmtId="164" fontId="10" fillId="5" borderId="1" xfId="1" applyNumberFormat="1" applyFont="1" applyFill="1" applyBorder="1" applyAlignment="1">
      <alignment horizontal="center" vertical="center" wrapText="1"/>
    </xf>
    <xf numFmtId="0" fontId="10" fillId="5" borderId="3" xfId="1" applyFont="1" applyFill="1" applyBorder="1" applyAlignment="1">
      <alignment horizontal="center" vertical="center" wrapText="1"/>
    </xf>
    <xf numFmtId="164" fontId="10" fillId="5" borderId="8" xfId="1" applyNumberFormat="1" applyFont="1" applyFill="1" applyBorder="1" applyAlignment="1">
      <alignment horizontal="center" vertical="center" wrapText="1"/>
    </xf>
    <xf numFmtId="164" fontId="10" fillId="5" borderId="9" xfId="1" applyNumberFormat="1" applyFont="1" applyFill="1" applyBorder="1" applyAlignment="1">
      <alignment horizontal="center" vertical="center" wrapText="1"/>
    </xf>
    <xf numFmtId="6" fontId="7" fillId="0" borderId="8" xfId="8" applyNumberFormat="1" applyFont="1" applyFill="1" applyBorder="1" applyAlignment="1">
      <alignment horizontal="center" wrapText="1"/>
    </xf>
    <xf numFmtId="6" fontId="7" fillId="0" borderId="10" xfId="8" applyNumberFormat="1" applyFont="1" applyFill="1" applyBorder="1" applyAlignment="1">
      <alignment horizontal="center" wrapText="1"/>
    </xf>
    <xf numFmtId="6" fontId="9" fillId="0" borderId="8" xfId="8" applyNumberFormat="1" applyFont="1" applyFill="1" applyBorder="1" applyAlignment="1">
      <alignment horizontal="center" wrapText="1" readingOrder="1"/>
    </xf>
    <xf numFmtId="6" fontId="9" fillId="0" borderId="10" xfId="8" applyNumberFormat="1" applyFont="1" applyFill="1" applyBorder="1" applyAlignment="1">
      <alignment horizontal="center" wrapText="1" readingOrder="1"/>
    </xf>
    <xf numFmtId="0" fontId="6" fillId="12" borderId="3" xfId="1" applyFont="1" applyFill="1" applyBorder="1" applyAlignment="1">
      <alignment horizontal="center"/>
    </xf>
    <xf numFmtId="0" fontId="8" fillId="12" borderId="3" xfId="1" applyFont="1" applyFill="1" applyBorder="1" applyAlignment="1">
      <alignment horizontal="center"/>
    </xf>
    <xf numFmtId="0" fontId="4" fillId="0" borderId="8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/>
    </xf>
    <xf numFmtId="0" fontId="4" fillId="0" borderId="9" xfId="1" applyFont="1" applyFill="1" applyBorder="1" applyAlignment="1">
      <alignment horizontal="left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center" vertical="center" wrapText="1"/>
    </xf>
    <xf numFmtId="0" fontId="8" fillId="2" borderId="8" xfId="1" applyFont="1" applyBorder="1" applyAlignment="1">
      <alignment horizontal="left"/>
    </xf>
    <xf numFmtId="0" fontId="8" fillId="2" borderId="1" xfId="1" applyFont="1" applyBorder="1" applyAlignment="1">
      <alignment horizontal="left"/>
    </xf>
    <xf numFmtId="0" fontId="8" fillId="2" borderId="9" xfId="1" applyFont="1" applyBorder="1" applyAlignment="1">
      <alignment horizontal="left"/>
    </xf>
    <xf numFmtId="0" fontId="6" fillId="2" borderId="8" xfId="1" applyFont="1" applyBorder="1" applyAlignment="1">
      <alignment horizontal="left"/>
    </xf>
    <xf numFmtId="0" fontId="6" fillId="2" borderId="1" xfId="1" applyFont="1" applyBorder="1" applyAlignment="1">
      <alignment horizontal="left"/>
    </xf>
    <xf numFmtId="0" fontId="6" fillId="2" borderId="9" xfId="1" applyFont="1" applyBorder="1" applyAlignment="1">
      <alignment horizontal="left"/>
    </xf>
    <xf numFmtId="0" fontId="6" fillId="6" borderId="8" xfId="1" applyFont="1" applyFill="1" applyBorder="1" applyAlignment="1">
      <alignment horizontal="left"/>
    </xf>
    <xf numFmtId="0" fontId="6" fillId="6" borderId="1" xfId="1" applyFont="1" applyFill="1" applyBorder="1" applyAlignment="1">
      <alignment horizontal="left"/>
    </xf>
    <xf numFmtId="0" fontId="6" fillId="6" borderId="9" xfId="1" applyFont="1" applyFill="1" applyBorder="1" applyAlignment="1">
      <alignment horizontal="left"/>
    </xf>
    <xf numFmtId="0" fontId="6" fillId="2" borderId="8" xfId="4" applyFont="1" applyBorder="1" applyAlignment="1">
      <alignment horizontal="left"/>
    </xf>
    <xf numFmtId="0" fontId="6" fillId="2" borderId="1" xfId="4" applyFont="1" applyBorder="1" applyAlignment="1">
      <alignment horizontal="left"/>
    </xf>
    <xf numFmtId="0" fontId="6" fillId="2" borderId="9" xfId="4" applyFont="1" applyBorder="1" applyAlignment="1">
      <alignment horizontal="left"/>
    </xf>
    <xf numFmtId="0" fontId="6" fillId="0" borderId="8" xfId="1" applyFont="1" applyFill="1" applyBorder="1" applyAlignment="1">
      <alignment horizontal="left"/>
    </xf>
    <xf numFmtId="0" fontId="6" fillId="0" borderId="1" xfId="1" applyFont="1" applyFill="1" applyBorder="1" applyAlignment="1">
      <alignment horizontal="left"/>
    </xf>
    <xf numFmtId="0" fontId="6" fillId="0" borderId="9" xfId="1" applyFont="1" applyFill="1" applyBorder="1" applyAlignment="1">
      <alignment horizontal="left"/>
    </xf>
    <xf numFmtId="0" fontId="4" fillId="9" borderId="1" xfId="1" applyFont="1" applyFill="1" applyBorder="1" applyAlignment="1">
      <alignment horizontal="center" vertical="center" wrapText="1"/>
    </xf>
    <xf numFmtId="0" fontId="4" fillId="9" borderId="2" xfId="1" applyFont="1" applyFill="1" applyBorder="1" applyAlignment="1">
      <alignment horizontal="center" vertical="center" wrapText="1"/>
    </xf>
    <xf numFmtId="0" fontId="6" fillId="2" borderId="8" xfId="1" applyFont="1" applyBorder="1" applyAlignment="1">
      <alignment horizontal="left" wrapText="1"/>
    </xf>
    <xf numFmtId="0" fontId="6" fillId="2" borderId="1" xfId="1" applyFont="1" applyBorder="1" applyAlignment="1">
      <alignment horizontal="left" wrapText="1"/>
    </xf>
    <xf numFmtId="0" fontId="6" fillId="2" borderId="9" xfId="1" applyFont="1" applyBorder="1" applyAlignment="1">
      <alignment horizontal="left" wrapText="1"/>
    </xf>
    <xf numFmtId="0" fontId="8" fillId="2" borderId="8" xfId="1" applyFont="1" applyBorder="1" applyAlignment="1">
      <alignment horizontal="left" wrapText="1"/>
    </xf>
    <xf numFmtId="0" fontId="8" fillId="2" borderId="1" xfId="1" applyFont="1" applyBorder="1" applyAlignment="1">
      <alignment horizontal="left" wrapText="1"/>
    </xf>
    <xf numFmtId="0" fontId="8" fillId="2" borderId="9" xfId="1" applyFont="1" applyBorder="1" applyAlignment="1">
      <alignment horizontal="left" wrapText="1"/>
    </xf>
    <xf numFmtId="0" fontId="6" fillId="12" borderId="3" xfId="1" applyFont="1" applyFill="1" applyBorder="1" applyAlignment="1">
      <alignment horizontal="center" vertical="center" wrapText="1"/>
    </xf>
    <xf numFmtId="0" fontId="11" fillId="3" borderId="5" xfId="1" applyFont="1" applyFill="1" applyBorder="1" applyAlignment="1">
      <alignment horizontal="center" vertical="center"/>
    </xf>
    <xf numFmtId="0" fontId="11" fillId="3" borderId="6" xfId="1" applyFont="1" applyFill="1" applyBorder="1" applyAlignment="1">
      <alignment horizontal="center" vertical="center"/>
    </xf>
    <xf numFmtId="0" fontId="11" fillId="3" borderId="7" xfId="1" applyFont="1" applyFill="1" applyBorder="1" applyAlignment="1">
      <alignment horizontal="center" vertical="center"/>
    </xf>
    <xf numFmtId="0" fontId="6" fillId="2" borderId="1" xfId="1" applyFont="1" applyBorder="1" applyAlignment="1">
      <alignment horizontal="center"/>
    </xf>
    <xf numFmtId="0" fontId="6" fillId="4" borderId="1" xfId="1" applyFont="1" applyFill="1" applyBorder="1" applyAlignment="1">
      <alignment horizontal="center"/>
    </xf>
    <xf numFmtId="0" fontId="6" fillId="4" borderId="1" xfId="1" applyFont="1" applyFill="1" applyBorder="1" applyAlignment="1">
      <alignment horizontal="center" wrapText="1"/>
    </xf>
    <xf numFmtId="0" fontId="5" fillId="7" borderId="1" xfId="1" applyFont="1" applyFill="1" applyBorder="1" applyAlignment="1">
      <alignment horizontal="center" vertical="center" wrapText="1"/>
    </xf>
    <xf numFmtId="0" fontId="11" fillId="7" borderId="1" xfId="1" applyFont="1" applyFill="1" applyBorder="1" applyAlignment="1">
      <alignment horizontal="center" vertical="center"/>
    </xf>
    <xf numFmtId="0" fontId="6" fillId="2" borderId="12" xfId="1" applyFont="1" applyBorder="1" applyAlignment="1">
      <alignment horizontal="left"/>
    </xf>
    <xf numFmtId="0" fontId="6" fillId="2" borderId="13" xfId="1" applyFont="1" applyBorder="1" applyAlignment="1">
      <alignment horizontal="left"/>
    </xf>
    <xf numFmtId="0" fontId="6" fillId="2" borderId="14" xfId="1" applyFont="1" applyBorder="1" applyAlignment="1">
      <alignment horizontal="left"/>
    </xf>
    <xf numFmtId="0" fontId="6" fillId="2" borderId="12" xfId="1" applyFont="1" applyBorder="1" applyAlignment="1">
      <alignment horizontal="center"/>
    </xf>
    <xf numFmtId="0" fontId="6" fillId="2" borderId="13" xfId="1" applyFont="1" applyBorder="1" applyAlignment="1">
      <alignment horizontal="center"/>
    </xf>
    <xf numFmtId="0" fontId="6" fillId="2" borderId="14" xfId="1" applyFont="1" applyBorder="1" applyAlignment="1">
      <alignment horizontal="center"/>
    </xf>
  </cellXfs>
  <cellStyles count="12">
    <cellStyle name="Comma 2 2" xfId="10" xr:uid="{60CDCF14-D635-4E6E-97DF-C087BBCE9AD3}"/>
    <cellStyle name="Normal" xfId="0" builtinId="0"/>
    <cellStyle name="Normal 2" xfId="1" xr:uid="{35281889-5A08-40FF-ACF8-694D84F5EC93}"/>
    <cellStyle name="Normal 2 2" xfId="4" xr:uid="{57F0584C-DCB3-48B9-9F08-8EF920AE89B2}"/>
    <cellStyle name="Normal 2 3" xfId="7" xr:uid="{B541F4D3-6D9E-4348-BC19-A5208EE5D21F}"/>
    <cellStyle name="Normal 3" xfId="2" xr:uid="{3B45AED7-016A-4A4A-A86D-D3930DE389C5}"/>
    <cellStyle name="Normal 3 2" xfId="6" xr:uid="{C80FC053-FEC0-45E5-AA69-F3AE9C3203BB}"/>
    <cellStyle name="Normal 4" xfId="5" xr:uid="{D7EE382B-8A34-4817-A3A3-A770DEA6825B}"/>
    <cellStyle name="Normal 5" xfId="11" xr:uid="{5F3D02C1-9FA6-4D0C-816B-2DFD036929F1}"/>
    <cellStyle name="Normal 7" xfId="8" xr:uid="{BFB38C54-DCB4-4CBA-A540-FF87AE012951}"/>
    <cellStyle name="Percent 2" xfId="3" xr:uid="{3D5C11C8-3FC0-4489-BF8F-E76188EDE596}"/>
    <cellStyle name="Percent 5" xfId="9" xr:uid="{E63C3DDC-7A2C-4A9C-81CB-5030D3B25287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70AB9-C089-4A0F-9332-72CBE5A79B91}">
  <sheetPr>
    <tabColor rgb="FFFFFFCC"/>
    <pageSetUpPr fitToPage="1"/>
  </sheetPr>
  <dimension ref="A1:V112"/>
  <sheetViews>
    <sheetView tabSelected="1" topLeftCell="A77" zoomScale="90" zoomScaleNormal="90" workbookViewId="0">
      <selection activeCell="K87" sqref="K87:M87"/>
    </sheetView>
  </sheetViews>
  <sheetFormatPr baseColWidth="10" defaultColWidth="9.1640625" defaultRowHeight="14" x14ac:dyDescent="0.2"/>
  <cols>
    <col min="1" max="1" width="9.1640625" style="7"/>
    <col min="2" max="16" width="9.83203125" style="8" customWidth="1"/>
    <col min="17" max="20" width="9.83203125" style="7" customWidth="1"/>
    <col min="21" max="22" width="9.83203125" style="8" customWidth="1"/>
    <col min="23" max="23" width="9.1640625" style="7"/>
    <col min="24" max="24" width="7.5" style="7" customWidth="1"/>
    <col min="25" max="16384" width="9.1640625" style="7"/>
  </cols>
  <sheetData>
    <row r="1" spans="1:22" s="3" customFormat="1" ht="54" hidden="1" customHeight="1" x14ac:dyDescent="0.2">
      <c r="A1" s="27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27"/>
      <c r="R1" s="27"/>
      <c r="S1" s="27"/>
      <c r="T1" s="27"/>
      <c r="U1" s="27"/>
      <c r="V1" s="27"/>
    </row>
    <row r="2" spans="1:22" s="3" customFormat="1" hidden="1" x14ac:dyDescent="0.2">
      <c r="A2" s="2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27"/>
      <c r="R2" s="27"/>
      <c r="S2" s="27"/>
      <c r="T2" s="27"/>
      <c r="U2" s="27"/>
      <c r="V2" s="27"/>
    </row>
    <row r="3" spans="1:22" s="5" customFormat="1" ht="15" hidden="1" x14ac:dyDescent="0.2">
      <c r="A3" s="28"/>
      <c r="B3" s="4" t="s">
        <v>1</v>
      </c>
      <c r="C3" s="4" t="s">
        <v>2</v>
      </c>
      <c r="D3" s="4" t="s">
        <v>3</v>
      </c>
      <c r="E3" s="4" t="s">
        <v>1</v>
      </c>
      <c r="F3" s="4" t="s">
        <v>2</v>
      </c>
      <c r="G3" s="4" t="s">
        <v>3</v>
      </c>
      <c r="H3" s="4" t="s">
        <v>1</v>
      </c>
      <c r="I3" s="4" t="s">
        <v>2</v>
      </c>
      <c r="J3" s="4" t="s">
        <v>3</v>
      </c>
      <c r="K3" s="4" t="s">
        <v>1</v>
      </c>
      <c r="L3" s="4" t="s">
        <v>2</v>
      </c>
      <c r="M3" s="4" t="s">
        <v>3</v>
      </c>
      <c r="N3" s="4" t="s">
        <v>1</v>
      </c>
      <c r="O3" s="4" t="s">
        <v>2</v>
      </c>
      <c r="P3" s="4" t="s">
        <v>3</v>
      </c>
      <c r="Q3" s="28"/>
      <c r="R3" s="28"/>
      <c r="S3" s="28"/>
      <c r="T3" s="28"/>
      <c r="U3" s="28"/>
      <c r="V3" s="28"/>
    </row>
    <row r="4" spans="1:22" hidden="1" x14ac:dyDescent="0.2">
      <c r="A4" s="29"/>
      <c r="B4" s="6">
        <v>136500</v>
      </c>
      <c r="C4" s="6">
        <v>202800</v>
      </c>
      <c r="D4" s="6">
        <v>269000</v>
      </c>
      <c r="E4" s="6">
        <v>143300</v>
      </c>
      <c r="F4" s="6">
        <v>212900</v>
      </c>
      <c r="G4" s="6">
        <v>282400</v>
      </c>
      <c r="H4" s="6">
        <v>150200</v>
      </c>
      <c r="I4" s="6">
        <v>223100</v>
      </c>
      <c r="J4" s="6">
        <v>295900</v>
      </c>
      <c r="K4" s="6">
        <v>158000</v>
      </c>
      <c r="L4" s="6">
        <v>234600</v>
      </c>
      <c r="M4" s="6">
        <v>311200</v>
      </c>
      <c r="N4" s="6">
        <v>163900</v>
      </c>
      <c r="O4" s="6">
        <v>243400</v>
      </c>
      <c r="P4" s="6">
        <v>322900</v>
      </c>
      <c r="Q4" s="29"/>
      <c r="R4" s="29"/>
      <c r="S4" s="29"/>
      <c r="T4" s="29"/>
      <c r="U4" s="26"/>
      <c r="V4" s="26"/>
    </row>
    <row r="5" spans="1:22" hidden="1" x14ac:dyDescent="0.2">
      <c r="A5" s="29"/>
      <c r="B5" s="6">
        <v>119800</v>
      </c>
      <c r="C5" s="6">
        <v>177900</v>
      </c>
      <c r="D5" s="6">
        <v>236000</v>
      </c>
      <c r="E5" s="6">
        <v>125800</v>
      </c>
      <c r="F5" s="6">
        <v>186800</v>
      </c>
      <c r="G5" s="6">
        <v>247800</v>
      </c>
      <c r="H5" s="6">
        <v>131700</v>
      </c>
      <c r="I5" s="6">
        <v>195600</v>
      </c>
      <c r="J5" s="6">
        <v>259500</v>
      </c>
      <c r="K5" s="6">
        <v>138600</v>
      </c>
      <c r="L5" s="6">
        <v>205800</v>
      </c>
      <c r="M5" s="6">
        <v>273000</v>
      </c>
      <c r="N5" s="6">
        <v>143800</v>
      </c>
      <c r="O5" s="6">
        <v>213500</v>
      </c>
      <c r="P5" s="6">
        <v>283200</v>
      </c>
      <c r="Q5" s="29"/>
      <c r="R5" s="29"/>
      <c r="S5" s="29"/>
      <c r="T5" s="29"/>
      <c r="U5" s="26"/>
      <c r="V5" s="26"/>
    </row>
    <row r="6" spans="1:22" hidden="1" x14ac:dyDescent="0.2">
      <c r="A6" s="29"/>
      <c r="B6" s="6">
        <v>105100</v>
      </c>
      <c r="C6" s="6">
        <v>156100</v>
      </c>
      <c r="D6" s="6">
        <v>207000</v>
      </c>
      <c r="E6" s="6">
        <v>110300</v>
      </c>
      <c r="F6" s="6">
        <v>163800</v>
      </c>
      <c r="G6" s="6">
        <v>217300</v>
      </c>
      <c r="H6" s="6">
        <v>115600</v>
      </c>
      <c r="I6" s="6">
        <v>171700</v>
      </c>
      <c r="J6" s="6">
        <v>227700</v>
      </c>
      <c r="K6" s="6">
        <v>121500</v>
      </c>
      <c r="L6" s="6">
        <v>180500</v>
      </c>
      <c r="M6" s="6">
        <v>239500</v>
      </c>
      <c r="N6" s="6">
        <v>126100</v>
      </c>
      <c r="O6" s="6">
        <v>187300</v>
      </c>
      <c r="P6" s="6">
        <v>248500</v>
      </c>
      <c r="Q6" s="29"/>
      <c r="R6" s="29"/>
      <c r="S6" s="29"/>
      <c r="T6" s="29"/>
      <c r="U6" s="26"/>
      <c r="V6" s="26"/>
    </row>
    <row r="7" spans="1:22" hidden="1" x14ac:dyDescent="0.2">
      <c r="A7" s="29"/>
      <c r="B7" s="6">
        <v>92200</v>
      </c>
      <c r="C7" s="6">
        <v>136900</v>
      </c>
      <c r="D7" s="6">
        <v>181600</v>
      </c>
      <c r="E7" s="6">
        <v>96800</v>
      </c>
      <c r="F7" s="6">
        <v>143700</v>
      </c>
      <c r="G7" s="6">
        <v>190700</v>
      </c>
      <c r="H7" s="6">
        <v>101400</v>
      </c>
      <c r="I7" s="6">
        <v>150600</v>
      </c>
      <c r="J7" s="6">
        <v>199700</v>
      </c>
      <c r="K7" s="6">
        <v>106700</v>
      </c>
      <c r="L7" s="6">
        <v>158400</v>
      </c>
      <c r="M7" s="6">
        <v>210100</v>
      </c>
      <c r="N7" s="6">
        <v>110600</v>
      </c>
      <c r="O7" s="6">
        <v>164300</v>
      </c>
      <c r="P7" s="6">
        <v>218000</v>
      </c>
      <c r="Q7" s="29"/>
      <c r="R7" s="29"/>
      <c r="S7" s="29"/>
      <c r="T7" s="29"/>
      <c r="U7" s="26"/>
      <c r="V7" s="26"/>
    </row>
    <row r="8" spans="1:22" hidden="1" x14ac:dyDescent="0.2">
      <c r="A8" s="29"/>
      <c r="B8" s="6">
        <v>82300</v>
      </c>
      <c r="C8" s="6">
        <v>122200</v>
      </c>
      <c r="D8" s="6">
        <v>162100</v>
      </c>
      <c r="E8" s="6">
        <v>86400</v>
      </c>
      <c r="F8" s="6">
        <v>128300</v>
      </c>
      <c r="G8" s="6">
        <v>170200</v>
      </c>
      <c r="H8" s="6">
        <v>90500</v>
      </c>
      <c r="I8" s="6">
        <v>134400</v>
      </c>
      <c r="J8" s="6">
        <v>178300</v>
      </c>
      <c r="K8" s="6">
        <v>95200</v>
      </c>
      <c r="L8" s="6">
        <v>141300</v>
      </c>
      <c r="M8" s="6">
        <v>187400</v>
      </c>
      <c r="N8" s="6">
        <v>98700</v>
      </c>
      <c r="O8" s="6">
        <v>146600</v>
      </c>
      <c r="P8" s="6">
        <v>194500</v>
      </c>
      <c r="Q8" s="29"/>
      <c r="R8" s="29"/>
      <c r="S8" s="29"/>
      <c r="T8" s="29"/>
      <c r="U8" s="26"/>
      <c r="V8" s="26"/>
    </row>
    <row r="9" spans="1:22" hidden="1" x14ac:dyDescent="0.2">
      <c r="A9" s="29"/>
      <c r="B9" s="6">
        <v>73400</v>
      </c>
      <c r="C9" s="6">
        <v>109000</v>
      </c>
      <c r="D9" s="6">
        <v>144600</v>
      </c>
      <c r="E9" s="6">
        <v>77100</v>
      </c>
      <c r="F9" s="6">
        <v>114600</v>
      </c>
      <c r="G9" s="6">
        <v>152000</v>
      </c>
      <c r="H9" s="6">
        <v>80800</v>
      </c>
      <c r="I9" s="6">
        <v>120000</v>
      </c>
      <c r="J9" s="6">
        <v>159100</v>
      </c>
      <c r="K9" s="6">
        <v>85000</v>
      </c>
      <c r="L9" s="6">
        <v>126200</v>
      </c>
      <c r="M9" s="6">
        <v>167400</v>
      </c>
      <c r="N9" s="6">
        <v>88000</v>
      </c>
      <c r="O9" s="6">
        <v>130700</v>
      </c>
      <c r="P9" s="6">
        <v>173400</v>
      </c>
      <c r="Q9" s="29"/>
      <c r="R9" s="29"/>
      <c r="S9" s="29"/>
      <c r="T9" s="29"/>
      <c r="U9" s="26"/>
      <c r="V9" s="26"/>
    </row>
    <row r="10" spans="1:22" hidden="1" x14ac:dyDescent="0.2">
      <c r="A10" s="29"/>
      <c r="B10" s="6">
        <v>65600</v>
      </c>
      <c r="C10" s="6">
        <v>97400</v>
      </c>
      <c r="D10" s="6">
        <v>129200</v>
      </c>
      <c r="E10" s="6">
        <v>68900</v>
      </c>
      <c r="F10" s="6">
        <v>102300</v>
      </c>
      <c r="G10" s="6">
        <v>135700</v>
      </c>
      <c r="H10" s="6">
        <v>72100</v>
      </c>
      <c r="I10" s="6">
        <v>107100</v>
      </c>
      <c r="J10" s="6">
        <v>142100</v>
      </c>
      <c r="K10" s="6">
        <v>75900</v>
      </c>
      <c r="L10" s="6">
        <v>112700</v>
      </c>
      <c r="M10" s="6">
        <v>149500</v>
      </c>
      <c r="N10" s="6">
        <v>78400</v>
      </c>
      <c r="O10" s="6">
        <v>116400</v>
      </c>
      <c r="P10" s="6">
        <v>154400</v>
      </c>
      <c r="Q10" s="29"/>
      <c r="R10" s="29"/>
      <c r="S10" s="29"/>
      <c r="T10" s="29"/>
      <c r="U10" s="26"/>
      <c r="V10" s="26"/>
    </row>
    <row r="11" spans="1:22" hidden="1" x14ac:dyDescent="0.2">
      <c r="A11" s="29"/>
      <c r="B11" s="6">
        <v>58500</v>
      </c>
      <c r="C11" s="6">
        <v>86900</v>
      </c>
      <c r="D11" s="6">
        <v>115300</v>
      </c>
      <c r="E11" s="6">
        <v>61500</v>
      </c>
      <c r="F11" s="6">
        <v>91200</v>
      </c>
      <c r="G11" s="6">
        <v>120900</v>
      </c>
      <c r="H11" s="6">
        <v>64400</v>
      </c>
      <c r="I11" s="6">
        <v>95600</v>
      </c>
      <c r="J11" s="6">
        <v>126800</v>
      </c>
      <c r="K11" s="6">
        <v>67700</v>
      </c>
      <c r="L11" s="6">
        <v>100600</v>
      </c>
      <c r="M11" s="6">
        <v>133500</v>
      </c>
      <c r="N11" s="6">
        <v>69800</v>
      </c>
      <c r="O11" s="6">
        <v>103700</v>
      </c>
      <c r="P11" s="6">
        <v>137600</v>
      </c>
      <c r="Q11" s="29"/>
      <c r="R11" s="29"/>
      <c r="S11" s="29"/>
      <c r="T11" s="29"/>
      <c r="U11" s="26"/>
      <c r="V11" s="26"/>
    </row>
    <row r="12" spans="1:22" hidden="1" x14ac:dyDescent="0.2">
      <c r="A12" s="29"/>
      <c r="B12" s="6">
        <v>52200</v>
      </c>
      <c r="C12" s="6">
        <v>77500</v>
      </c>
      <c r="D12" s="6">
        <v>102800</v>
      </c>
      <c r="E12" s="6">
        <v>54900</v>
      </c>
      <c r="F12" s="6">
        <v>81500</v>
      </c>
      <c r="G12" s="6">
        <v>108000</v>
      </c>
      <c r="H12" s="6">
        <v>57400</v>
      </c>
      <c r="I12" s="6">
        <v>85300</v>
      </c>
      <c r="J12" s="6">
        <v>113100</v>
      </c>
      <c r="K12" s="6">
        <v>60500</v>
      </c>
      <c r="L12" s="6">
        <v>89800</v>
      </c>
      <c r="M12" s="6">
        <v>119100</v>
      </c>
      <c r="N12" s="6">
        <v>62500</v>
      </c>
      <c r="O12" s="6">
        <v>92800</v>
      </c>
      <c r="P12" s="6">
        <v>123100</v>
      </c>
      <c r="Q12" s="29"/>
      <c r="R12" s="29"/>
      <c r="S12" s="29"/>
      <c r="T12" s="29"/>
      <c r="U12" s="26"/>
      <c r="V12" s="26"/>
    </row>
    <row r="13" spans="1:22" hidden="1" x14ac:dyDescent="0.2">
      <c r="A13" s="29"/>
      <c r="B13" s="6">
        <v>46800</v>
      </c>
      <c r="C13" s="6">
        <v>69500</v>
      </c>
      <c r="D13" s="6">
        <v>92100</v>
      </c>
      <c r="E13" s="6">
        <v>49100</v>
      </c>
      <c r="F13" s="6">
        <v>72900</v>
      </c>
      <c r="G13" s="6">
        <v>96600</v>
      </c>
      <c r="H13" s="6">
        <v>51400</v>
      </c>
      <c r="I13" s="6">
        <v>76400</v>
      </c>
      <c r="J13" s="6">
        <v>101300</v>
      </c>
      <c r="K13" s="6">
        <v>54100</v>
      </c>
      <c r="L13" s="6">
        <v>80300</v>
      </c>
      <c r="M13" s="6">
        <v>106500</v>
      </c>
      <c r="N13" s="6">
        <v>56200</v>
      </c>
      <c r="O13" s="6">
        <v>83400</v>
      </c>
      <c r="P13" s="6">
        <v>110600</v>
      </c>
      <c r="Q13" s="29"/>
      <c r="R13" s="29"/>
      <c r="S13" s="29"/>
      <c r="T13" s="29"/>
      <c r="U13" s="26"/>
      <c r="V13" s="26"/>
    </row>
    <row r="14" spans="1:22" hidden="1" x14ac:dyDescent="0.2">
      <c r="A14" s="29"/>
      <c r="B14" s="6">
        <v>42400</v>
      </c>
      <c r="C14" s="6">
        <v>63000</v>
      </c>
      <c r="D14" s="6">
        <v>83600</v>
      </c>
      <c r="E14" s="6">
        <v>44500</v>
      </c>
      <c r="F14" s="6">
        <v>66200</v>
      </c>
      <c r="G14" s="6">
        <v>87800</v>
      </c>
      <c r="H14" s="6">
        <v>46700</v>
      </c>
      <c r="I14" s="6">
        <v>69400</v>
      </c>
      <c r="J14" s="6">
        <v>92000</v>
      </c>
      <c r="K14" s="6">
        <v>49100</v>
      </c>
      <c r="L14" s="6">
        <v>72900</v>
      </c>
      <c r="M14" s="6">
        <v>96700</v>
      </c>
      <c r="N14" s="6">
        <v>50900</v>
      </c>
      <c r="O14" s="6">
        <v>75600</v>
      </c>
      <c r="P14" s="6">
        <v>100300</v>
      </c>
      <c r="Q14" s="29"/>
      <c r="R14" s="29"/>
      <c r="S14" s="29"/>
      <c r="T14" s="29"/>
      <c r="U14" s="26"/>
      <c r="V14" s="26"/>
    </row>
    <row r="15" spans="1:22" hidden="1" x14ac:dyDescent="0.2">
      <c r="A15" s="29"/>
      <c r="B15" s="6">
        <v>38500</v>
      </c>
      <c r="C15" s="6">
        <v>57100</v>
      </c>
      <c r="D15" s="6">
        <v>75800</v>
      </c>
      <c r="E15" s="6">
        <v>40400</v>
      </c>
      <c r="F15" s="6">
        <v>60100</v>
      </c>
      <c r="G15" s="6">
        <v>79700</v>
      </c>
      <c r="H15" s="6">
        <v>42300</v>
      </c>
      <c r="I15" s="6">
        <v>62800</v>
      </c>
      <c r="J15" s="6">
        <v>83400</v>
      </c>
      <c r="K15" s="6">
        <v>44500</v>
      </c>
      <c r="L15" s="6">
        <v>66100</v>
      </c>
      <c r="M15" s="6">
        <v>87700</v>
      </c>
      <c r="N15" s="6">
        <v>46100</v>
      </c>
      <c r="O15" s="6">
        <v>68500</v>
      </c>
      <c r="P15" s="6">
        <v>90900</v>
      </c>
      <c r="Q15" s="29"/>
      <c r="R15" s="29"/>
      <c r="S15" s="29"/>
      <c r="T15" s="29"/>
      <c r="U15" s="26"/>
      <c r="V15" s="26"/>
    </row>
    <row r="16" spans="1:22" hidden="1" x14ac:dyDescent="0.2">
      <c r="A16" s="29"/>
      <c r="B16" s="6">
        <v>35000</v>
      </c>
      <c r="C16" s="6">
        <v>51900</v>
      </c>
      <c r="D16" s="6">
        <v>68900</v>
      </c>
      <c r="E16" s="6">
        <v>36600</v>
      </c>
      <c r="F16" s="6">
        <v>54400</v>
      </c>
      <c r="G16" s="6">
        <v>72200</v>
      </c>
      <c r="H16" s="6">
        <v>38500</v>
      </c>
      <c r="I16" s="6">
        <v>57100</v>
      </c>
      <c r="J16" s="6">
        <v>75800</v>
      </c>
      <c r="K16" s="6">
        <v>40500</v>
      </c>
      <c r="L16" s="6">
        <v>60100</v>
      </c>
      <c r="M16" s="6">
        <v>79700</v>
      </c>
      <c r="N16" s="6">
        <v>41900</v>
      </c>
      <c r="O16" s="6">
        <v>62300</v>
      </c>
      <c r="P16" s="6">
        <v>82700</v>
      </c>
      <c r="Q16" s="29"/>
      <c r="R16" s="29"/>
      <c r="S16" s="29"/>
      <c r="T16" s="29"/>
      <c r="U16" s="26"/>
      <c r="V16" s="26"/>
    </row>
    <row r="17" spans="1:22" hidden="1" x14ac:dyDescent="0.2">
      <c r="A17" s="29"/>
      <c r="B17" s="6">
        <v>31900</v>
      </c>
      <c r="C17" s="6">
        <v>47300</v>
      </c>
      <c r="D17" s="6">
        <v>62800</v>
      </c>
      <c r="E17" s="6">
        <v>33600</v>
      </c>
      <c r="F17" s="6">
        <v>49600</v>
      </c>
      <c r="G17" s="6">
        <v>65600</v>
      </c>
      <c r="H17" s="6">
        <v>35000</v>
      </c>
      <c r="I17" s="6">
        <v>52000</v>
      </c>
      <c r="J17" s="6">
        <v>69000</v>
      </c>
      <c r="K17" s="6">
        <v>36800</v>
      </c>
      <c r="L17" s="6">
        <v>54600</v>
      </c>
      <c r="M17" s="6">
        <v>72400</v>
      </c>
      <c r="N17" s="6">
        <v>38200</v>
      </c>
      <c r="O17" s="6">
        <v>56700</v>
      </c>
      <c r="P17" s="6">
        <v>75200</v>
      </c>
      <c r="Q17" s="29"/>
      <c r="R17" s="29"/>
      <c r="S17" s="29"/>
      <c r="T17" s="29"/>
      <c r="U17" s="26"/>
      <c r="V17" s="26"/>
    </row>
    <row r="18" spans="1:22" hidden="1" x14ac:dyDescent="0.2">
      <c r="A18" s="29"/>
      <c r="B18" s="6">
        <v>28800</v>
      </c>
      <c r="C18" s="6">
        <v>42800</v>
      </c>
      <c r="D18" s="6">
        <v>56800</v>
      </c>
      <c r="E18" s="6">
        <v>30300</v>
      </c>
      <c r="F18" s="6">
        <v>45000</v>
      </c>
      <c r="G18" s="6">
        <v>59700</v>
      </c>
      <c r="H18" s="6">
        <v>31700</v>
      </c>
      <c r="I18" s="6">
        <v>47100</v>
      </c>
      <c r="J18" s="6">
        <v>62500</v>
      </c>
      <c r="K18" s="6">
        <v>33300</v>
      </c>
      <c r="L18" s="6">
        <v>49500</v>
      </c>
      <c r="M18" s="6">
        <v>65700</v>
      </c>
      <c r="N18" s="6">
        <v>34700</v>
      </c>
      <c r="O18" s="6">
        <v>51500</v>
      </c>
      <c r="P18" s="6">
        <v>68300</v>
      </c>
      <c r="Q18" s="29"/>
      <c r="R18" s="29"/>
      <c r="S18" s="29"/>
      <c r="T18" s="29"/>
      <c r="U18" s="26"/>
      <c r="V18" s="26"/>
    </row>
    <row r="19" spans="1:22" hidden="1" x14ac:dyDescent="0.2">
      <c r="A19" s="29"/>
      <c r="B19" s="6">
        <v>27200</v>
      </c>
      <c r="C19" s="6">
        <v>39100</v>
      </c>
      <c r="D19" s="6">
        <v>51000</v>
      </c>
      <c r="E19" s="6">
        <v>27600</v>
      </c>
      <c r="F19" s="6">
        <v>41000</v>
      </c>
      <c r="G19" s="6">
        <v>54300</v>
      </c>
      <c r="H19" s="6">
        <v>28900</v>
      </c>
      <c r="I19" s="6">
        <v>42900</v>
      </c>
      <c r="J19" s="6">
        <v>57000</v>
      </c>
      <c r="K19" s="6">
        <v>30400</v>
      </c>
      <c r="L19" s="6">
        <v>45200</v>
      </c>
      <c r="M19" s="6">
        <v>60000</v>
      </c>
      <c r="N19" s="6">
        <v>31600</v>
      </c>
      <c r="O19" s="6">
        <v>46900</v>
      </c>
      <c r="P19" s="6">
        <v>62200</v>
      </c>
      <c r="Q19" s="29"/>
      <c r="R19" s="29"/>
      <c r="S19" s="29"/>
      <c r="T19" s="29"/>
      <c r="U19" s="26"/>
      <c r="V19" s="26"/>
    </row>
    <row r="20" spans="1:22" hidden="1" x14ac:dyDescent="0.2">
      <c r="A20" s="29"/>
      <c r="B20" s="73"/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4"/>
      <c r="O20" s="74"/>
      <c r="P20" s="74"/>
      <c r="Q20" s="29"/>
      <c r="R20" s="29"/>
      <c r="S20" s="29"/>
      <c r="T20" s="29"/>
      <c r="U20" s="26"/>
      <c r="V20" s="26"/>
    </row>
    <row r="21" spans="1:22" hidden="1" x14ac:dyDescent="0.2">
      <c r="A21" s="29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4"/>
      <c r="O21" s="74"/>
      <c r="P21" s="74"/>
      <c r="Q21" s="29"/>
      <c r="R21" s="29"/>
      <c r="S21" s="29"/>
      <c r="T21" s="29"/>
      <c r="U21" s="26"/>
      <c r="V21" s="26"/>
    </row>
    <row r="22" spans="1:22" hidden="1" x14ac:dyDescent="0.2">
      <c r="A22" s="29"/>
      <c r="B22" s="73"/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4"/>
      <c r="O22" s="74"/>
      <c r="P22" s="74"/>
      <c r="Q22" s="29"/>
      <c r="R22" s="29"/>
      <c r="S22" s="29"/>
      <c r="T22" s="29"/>
      <c r="U22" s="26"/>
      <c r="V22" s="26"/>
    </row>
    <row r="23" spans="1:22" hidden="1" x14ac:dyDescent="0.2">
      <c r="A23" s="29"/>
      <c r="B23" s="73"/>
      <c r="C23" s="73"/>
      <c r="D23" s="73"/>
      <c r="E23" s="73"/>
      <c r="F23" s="73"/>
      <c r="G23" s="73"/>
      <c r="H23" s="73"/>
      <c r="I23" s="73"/>
      <c r="J23" s="73"/>
      <c r="K23" s="26"/>
      <c r="L23" s="26"/>
      <c r="M23" s="26"/>
      <c r="N23" s="74"/>
      <c r="O23" s="74"/>
      <c r="P23" s="74"/>
      <c r="Q23" s="29"/>
      <c r="R23" s="29"/>
      <c r="S23" s="29"/>
      <c r="T23" s="29"/>
      <c r="U23" s="26"/>
      <c r="V23" s="26"/>
    </row>
    <row r="24" spans="1:22" hidden="1" x14ac:dyDescent="0.2">
      <c r="A24" s="29"/>
      <c r="B24" s="73"/>
      <c r="C24" s="73"/>
      <c r="D24" s="73"/>
      <c r="E24" s="73"/>
      <c r="F24" s="73"/>
      <c r="G24" s="73"/>
      <c r="H24" s="73"/>
      <c r="I24" s="73"/>
      <c r="J24" s="73"/>
      <c r="K24" s="26"/>
      <c r="L24" s="26"/>
      <c r="M24" s="26"/>
      <c r="N24" s="26"/>
      <c r="O24" s="26"/>
      <c r="P24" s="26"/>
      <c r="Q24" s="29"/>
      <c r="R24" s="29"/>
      <c r="S24" s="29"/>
      <c r="T24" s="29"/>
      <c r="U24" s="26"/>
      <c r="V24" s="26"/>
    </row>
    <row r="25" spans="1:22" hidden="1" x14ac:dyDescent="0.2">
      <c r="A25" s="29"/>
      <c r="B25" s="73"/>
      <c r="C25" s="73"/>
      <c r="D25" s="73"/>
      <c r="E25" s="73"/>
      <c r="F25" s="73"/>
      <c r="G25" s="73"/>
      <c r="H25" s="73"/>
      <c r="I25" s="73"/>
      <c r="J25" s="73"/>
      <c r="K25" s="26"/>
      <c r="L25" s="26"/>
      <c r="M25" s="26"/>
      <c r="N25" s="26"/>
      <c r="O25" s="26"/>
      <c r="P25" s="26"/>
      <c r="Q25" s="29"/>
      <c r="R25" s="29"/>
      <c r="S25" s="29"/>
      <c r="T25" s="29"/>
      <c r="U25" s="26"/>
      <c r="V25" s="26"/>
    </row>
    <row r="26" spans="1:22" hidden="1" x14ac:dyDescent="0.2">
      <c r="A26" s="29"/>
      <c r="B26" s="73"/>
      <c r="C26" s="73"/>
      <c r="D26" s="73"/>
      <c r="E26" s="73"/>
      <c r="F26" s="73"/>
      <c r="G26" s="73"/>
      <c r="H26" s="73"/>
      <c r="I26" s="73"/>
      <c r="J26" s="73"/>
      <c r="K26" s="26"/>
      <c r="L26" s="26"/>
      <c r="M26" s="26"/>
      <c r="N26" s="26"/>
      <c r="O26" s="26"/>
      <c r="P26" s="26"/>
      <c r="Q26" s="29"/>
      <c r="R26" s="29"/>
      <c r="S26" s="29"/>
      <c r="T26" s="29"/>
      <c r="U26" s="26"/>
      <c r="V26" s="26"/>
    </row>
    <row r="27" spans="1:22" hidden="1" x14ac:dyDescent="0.2">
      <c r="A27" s="29"/>
      <c r="B27" s="73"/>
      <c r="C27" s="73"/>
      <c r="D27" s="73"/>
      <c r="E27" s="73"/>
      <c r="F27" s="73"/>
      <c r="G27" s="73"/>
      <c r="H27" s="73"/>
      <c r="I27" s="73"/>
      <c r="J27" s="73"/>
      <c r="K27" s="26"/>
      <c r="L27" s="26"/>
      <c r="M27" s="26"/>
      <c r="N27" s="26"/>
      <c r="O27" s="26"/>
      <c r="P27" s="26"/>
      <c r="Q27" s="29"/>
      <c r="R27" s="29"/>
      <c r="S27" s="29"/>
      <c r="T27" s="29"/>
      <c r="U27" s="26"/>
      <c r="V27" s="26"/>
    </row>
    <row r="28" spans="1:22" hidden="1" x14ac:dyDescent="0.2">
      <c r="A28" s="29"/>
      <c r="B28" s="73"/>
      <c r="C28" s="73"/>
      <c r="D28" s="73"/>
      <c r="E28" s="73"/>
      <c r="F28" s="73"/>
      <c r="G28" s="73"/>
      <c r="H28" s="26"/>
      <c r="I28" s="26"/>
      <c r="J28" s="26"/>
      <c r="K28" s="26"/>
      <c r="L28" s="26"/>
      <c r="M28" s="26"/>
      <c r="N28" s="26"/>
      <c r="O28" s="26"/>
      <c r="P28" s="26"/>
      <c r="Q28" s="29"/>
      <c r="R28" s="29"/>
      <c r="S28" s="29"/>
      <c r="T28" s="29"/>
      <c r="U28" s="26"/>
      <c r="V28" s="26"/>
    </row>
    <row r="29" spans="1:22" hidden="1" x14ac:dyDescent="0.2">
      <c r="A29" s="29"/>
      <c r="B29" s="73"/>
      <c r="C29" s="73"/>
      <c r="D29" s="73"/>
      <c r="E29" s="74"/>
      <c r="F29" s="74"/>
      <c r="G29" s="74"/>
      <c r="H29" s="26"/>
      <c r="I29" s="26"/>
      <c r="J29" s="26"/>
      <c r="K29" s="26"/>
      <c r="L29" s="26"/>
      <c r="M29" s="26"/>
      <c r="N29" s="26"/>
      <c r="O29" s="26"/>
      <c r="P29" s="26"/>
      <c r="Q29" s="29"/>
      <c r="R29" s="29"/>
      <c r="S29" s="29"/>
      <c r="T29" s="29"/>
      <c r="U29" s="26"/>
      <c r="V29" s="26"/>
    </row>
    <row r="30" spans="1:22" hidden="1" x14ac:dyDescent="0.2">
      <c r="A30" s="29"/>
      <c r="B30" s="73"/>
      <c r="C30" s="73"/>
      <c r="D30" s="73"/>
      <c r="E30" s="74"/>
      <c r="F30" s="74"/>
      <c r="G30" s="74"/>
      <c r="H30" s="26"/>
      <c r="I30" s="26"/>
      <c r="J30" s="26"/>
      <c r="K30" s="26"/>
      <c r="L30" s="26"/>
      <c r="M30" s="26"/>
      <c r="N30" s="26"/>
      <c r="O30" s="26"/>
      <c r="P30" s="26"/>
      <c r="Q30" s="29"/>
      <c r="R30" s="29"/>
      <c r="S30" s="29"/>
      <c r="T30" s="29"/>
      <c r="U30" s="26"/>
      <c r="V30" s="26"/>
    </row>
    <row r="31" spans="1:22" hidden="1" x14ac:dyDescent="0.2">
      <c r="A31" s="29"/>
      <c r="B31" s="73"/>
      <c r="C31" s="73"/>
      <c r="D31" s="73"/>
      <c r="E31" s="74"/>
      <c r="F31" s="74"/>
      <c r="G31" s="74"/>
      <c r="H31" s="26"/>
      <c r="I31" s="26"/>
      <c r="J31" s="26"/>
      <c r="K31" s="26"/>
      <c r="L31" s="26"/>
      <c r="M31" s="26"/>
      <c r="N31" s="26"/>
      <c r="O31" s="26"/>
      <c r="P31" s="26"/>
      <c r="Q31" s="29"/>
      <c r="R31" s="29"/>
      <c r="S31" s="29"/>
      <c r="T31" s="29"/>
      <c r="U31" s="26"/>
      <c r="V31" s="26"/>
    </row>
    <row r="32" spans="1:22" hidden="1" x14ac:dyDescent="0.2">
      <c r="A32" s="29"/>
      <c r="B32" s="73"/>
      <c r="C32" s="73"/>
      <c r="D32" s="73"/>
      <c r="E32" s="74"/>
      <c r="F32" s="74"/>
      <c r="G32" s="74"/>
      <c r="H32" s="26"/>
      <c r="I32" s="26"/>
      <c r="J32" s="26"/>
      <c r="K32" s="26"/>
      <c r="L32" s="26"/>
      <c r="M32" s="26"/>
      <c r="N32" s="26"/>
      <c r="O32" s="26"/>
      <c r="P32" s="26"/>
      <c r="Q32" s="29"/>
      <c r="R32" s="29"/>
      <c r="S32" s="29"/>
      <c r="T32" s="29"/>
      <c r="U32" s="26"/>
      <c r="V32" s="26"/>
    </row>
    <row r="33" spans="1:22" hidden="1" x14ac:dyDescent="0.2">
      <c r="A33" s="29"/>
      <c r="B33" s="73"/>
      <c r="C33" s="73"/>
      <c r="D33" s="73"/>
      <c r="E33" s="75"/>
      <c r="F33" s="75"/>
      <c r="G33" s="75"/>
      <c r="H33" s="26"/>
      <c r="I33" s="26"/>
      <c r="J33" s="26"/>
      <c r="K33" s="26"/>
      <c r="L33" s="26"/>
      <c r="M33" s="26"/>
      <c r="N33" s="26"/>
      <c r="O33" s="26"/>
      <c r="P33" s="26"/>
      <c r="Q33" s="29"/>
      <c r="R33" s="29"/>
      <c r="S33" s="29"/>
      <c r="T33" s="29"/>
      <c r="U33" s="26"/>
      <c r="V33" s="26"/>
    </row>
    <row r="34" spans="1:22" hidden="1" x14ac:dyDescent="0.2">
      <c r="A34" s="29"/>
      <c r="B34" s="73"/>
      <c r="C34" s="73"/>
      <c r="D34" s="73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9"/>
      <c r="R34" s="29"/>
      <c r="S34" s="29"/>
      <c r="T34" s="29"/>
      <c r="U34" s="26"/>
      <c r="V34" s="26"/>
    </row>
    <row r="35" spans="1:22" hidden="1" x14ac:dyDescent="0.2">
      <c r="A35" s="29"/>
      <c r="B35" s="73"/>
      <c r="C35" s="73"/>
      <c r="D35" s="73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9"/>
      <c r="R35" s="29"/>
      <c r="S35" s="29"/>
      <c r="T35" s="29"/>
      <c r="U35" s="26"/>
      <c r="V35" s="26"/>
    </row>
    <row r="36" spans="1:22" hidden="1" x14ac:dyDescent="0.2">
      <c r="A36" s="29"/>
      <c r="B36" s="73"/>
      <c r="C36" s="73"/>
      <c r="D36" s="73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9"/>
      <c r="R36" s="29"/>
      <c r="S36" s="29"/>
      <c r="T36" s="29"/>
      <c r="U36" s="26"/>
      <c r="V36" s="26"/>
    </row>
    <row r="37" spans="1:22" hidden="1" x14ac:dyDescent="0.2">
      <c r="A37" s="29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9"/>
      <c r="R37" s="29"/>
      <c r="S37" s="29"/>
      <c r="T37" s="29"/>
      <c r="U37" s="26"/>
      <c r="V37" s="26"/>
    </row>
    <row r="38" spans="1:22" hidden="1" x14ac:dyDescent="0.2">
      <c r="A38" s="29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9"/>
      <c r="R38" s="29"/>
      <c r="S38" s="29"/>
      <c r="T38" s="29"/>
      <c r="U38" s="26"/>
      <c r="V38" s="26"/>
    </row>
    <row r="39" spans="1:22" ht="54" hidden="1" customHeight="1" x14ac:dyDescent="0.2">
      <c r="A39" s="29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29"/>
      <c r="R39" s="29"/>
      <c r="S39" s="29"/>
      <c r="T39" s="29"/>
      <c r="U39" s="26"/>
      <c r="V39" s="26"/>
    </row>
    <row r="40" spans="1:22" hidden="1" x14ac:dyDescent="0.2">
      <c r="A40" s="29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29"/>
      <c r="R40" s="29"/>
      <c r="S40" s="29"/>
      <c r="T40" s="29"/>
      <c r="U40" s="26"/>
      <c r="V40" s="26"/>
    </row>
    <row r="41" spans="1:22" ht="69.75" hidden="1" customHeight="1" x14ac:dyDescent="0.2">
      <c r="A41" s="29"/>
      <c r="B41" s="4" t="s">
        <v>1</v>
      </c>
      <c r="C41" s="4" t="s">
        <v>45</v>
      </c>
      <c r="D41" s="4" t="s">
        <v>3</v>
      </c>
      <c r="E41" s="4" t="s">
        <v>1</v>
      </c>
      <c r="F41" s="4" t="s">
        <v>45</v>
      </c>
      <c r="G41" s="4" t="s">
        <v>3</v>
      </c>
      <c r="H41" s="4" t="s">
        <v>1</v>
      </c>
      <c r="I41" s="4" t="s">
        <v>45</v>
      </c>
      <c r="J41" s="4" t="s">
        <v>3</v>
      </c>
      <c r="K41" s="4" t="s">
        <v>1</v>
      </c>
      <c r="L41" s="4" t="s">
        <v>45</v>
      </c>
      <c r="M41" s="4" t="s">
        <v>3</v>
      </c>
      <c r="N41" s="4" t="s">
        <v>1</v>
      </c>
      <c r="O41" s="4" t="s">
        <v>45</v>
      </c>
      <c r="P41" s="4" t="s">
        <v>3</v>
      </c>
      <c r="Q41" s="29"/>
      <c r="R41" s="29"/>
      <c r="S41" s="29"/>
      <c r="T41" s="29"/>
      <c r="U41" s="26"/>
      <c r="V41" s="26"/>
    </row>
    <row r="42" spans="1:22" hidden="1" x14ac:dyDescent="0.2">
      <c r="A42" s="29"/>
      <c r="B42" s="6">
        <f t="shared" ref="B42:C56" si="0">+MROUND(B4*1.02, 100)</f>
        <v>139200</v>
      </c>
      <c r="C42" s="9">
        <v>206800</v>
      </c>
      <c r="D42" s="6">
        <f t="shared" ref="D42:D56" si="1">+MROUND(D4*1.02, 100)</f>
        <v>274400</v>
      </c>
      <c r="E42" s="6">
        <f t="shared" ref="E42:E56" si="2">+MROUND(E4*1.02, 100)</f>
        <v>146200</v>
      </c>
      <c r="F42" s="9">
        <v>217100</v>
      </c>
      <c r="G42" s="6">
        <f t="shared" ref="G42:G56" si="3">+MROUND(G4*1.02, 100)</f>
        <v>288000</v>
      </c>
      <c r="H42" s="6">
        <f t="shared" ref="H42:I56" si="4">+MROUND(H4*1.02, 100)</f>
        <v>153200</v>
      </c>
      <c r="I42" s="9">
        <v>227500</v>
      </c>
      <c r="J42" s="6">
        <f t="shared" ref="J42:J56" si="5">+MROUND(J4*1.02, 100)</f>
        <v>301800</v>
      </c>
      <c r="K42" s="6">
        <f t="shared" ref="K42:M56" si="6">+MROUND(K4*1.02, 100)</f>
        <v>161200</v>
      </c>
      <c r="L42" s="6">
        <f t="shared" si="6"/>
        <v>239300</v>
      </c>
      <c r="M42" s="6">
        <f t="shared" si="6"/>
        <v>317400</v>
      </c>
      <c r="N42" s="6">
        <f t="shared" ref="N42:P56" si="7">+MROUND(N4*1.02, 100)</f>
        <v>167200</v>
      </c>
      <c r="O42" s="6">
        <f t="shared" si="7"/>
        <v>248300</v>
      </c>
      <c r="P42" s="6">
        <f t="shared" si="7"/>
        <v>329400</v>
      </c>
      <c r="Q42" s="29"/>
      <c r="R42" s="29"/>
      <c r="S42" s="29"/>
      <c r="T42" s="29"/>
      <c r="U42" s="26"/>
      <c r="V42" s="26"/>
    </row>
    <row r="43" spans="1:22" hidden="1" x14ac:dyDescent="0.2">
      <c r="A43" s="29"/>
      <c r="B43" s="6">
        <f t="shared" si="0"/>
        <v>122200</v>
      </c>
      <c r="C43" s="6">
        <f t="shared" si="0"/>
        <v>181500</v>
      </c>
      <c r="D43" s="6">
        <f t="shared" si="1"/>
        <v>240700</v>
      </c>
      <c r="E43" s="6">
        <f t="shared" si="2"/>
        <v>128300</v>
      </c>
      <c r="F43" s="6">
        <f>+MROUND(F5*1.02, 100)</f>
        <v>190500</v>
      </c>
      <c r="G43" s="6">
        <f t="shared" si="3"/>
        <v>252800</v>
      </c>
      <c r="H43" s="6">
        <f t="shared" si="4"/>
        <v>134300</v>
      </c>
      <c r="I43" s="6">
        <f t="shared" si="4"/>
        <v>199500</v>
      </c>
      <c r="J43" s="6">
        <f t="shared" si="5"/>
        <v>264700</v>
      </c>
      <c r="K43" s="6">
        <f t="shared" si="6"/>
        <v>141400</v>
      </c>
      <c r="L43" s="6">
        <f t="shared" si="6"/>
        <v>209900</v>
      </c>
      <c r="M43" s="6">
        <f t="shared" si="6"/>
        <v>278500</v>
      </c>
      <c r="N43" s="6">
        <f t="shared" si="7"/>
        <v>146700</v>
      </c>
      <c r="O43" s="6">
        <f t="shared" si="7"/>
        <v>217800</v>
      </c>
      <c r="P43" s="6">
        <f t="shared" si="7"/>
        <v>288900</v>
      </c>
      <c r="Q43" s="29"/>
      <c r="R43" s="29"/>
      <c r="S43" s="29"/>
      <c r="T43" s="29"/>
      <c r="U43" s="26"/>
      <c r="V43" s="26"/>
    </row>
    <row r="44" spans="1:22" hidden="1" x14ac:dyDescent="0.2">
      <c r="A44" s="29"/>
      <c r="B44" s="6">
        <f t="shared" si="0"/>
        <v>107200</v>
      </c>
      <c r="C44" s="6">
        <f t="shared" si="0"/>
        <v>159200</v>
      </c>
      <c r="D44" s="6">
        <f t="shared" si="1"/>
        <v>211100</v>
      </c>
      <c r="E44" s="6">
        <f t="shared" si="2"/>
        <v>112500</v>
      </c>
      <c r="F44" s="6">
        <f>+MROUND(F6*1.02, 100)</f>
        <v>167100</v>
      </c>
      <c r="G44" s="6">
        <f t="shared" si="3"/>
        <v>221600</v>
      </c>
      <c r="H44" s="6">
        <f t="shared" si="4"/>
        <v>117900</v>
      </c>
      <c r="I44" s="6">
        <f t="shared" si="4"/>
        <v>175100</v>
      </c>
      <c r="J44" s="6">
        <f t="shared" si="5"/>
        <v>232300</v>
      </c>
      <c r="K44" s="6">
        <f t="shared" si="6"/>
        <v>123900</v>
      </c>
      <c r="L44" s="6">
        <f t="shared" si="6"/>
        <v>184100</v>
      </c>
      <c r="M44" s="6">
        <f t="shared" si="6"/>
        <v>244300</v>
      </c>
      <c r="N44" s="6">
        <f t="shared" si="7"/>
        <v>128600</v>
      </c>
      <c r="O44" s="6">
        <f t="shared" si="7"/>
        <v>191000</v>
      </c>
      <c r="P44" s="6">
        <f t="shared" si="7"/>
        <v>253500</v>
      </c>
      <c r="Q44" s="29"/>
      <c r="R44" s="29"/>
      <c r="S44" s="29"/>
      <c r="T44" s="29"/>
      <c r="U44" s="26"/>
      <c r="V44" s="26"/>
    </row>
    <row r="45" spans="1:22" hidden="1" x14ac:dyDescent="0.2">
      <c r="A45" s="29"/>
      <c r="B45" s="6">
        <f t="shared" si="0"/>
        <v>94000</v>
      </c>
      <c r="C45" s="6">
        <f t="shared" si="0"/>
        <v>139600</v>
      </c>
      <c r="D45" s="6">
        <f t="shared" si="1"/>
        <v>185200</v>
      </c>
      <c r="E45" s="6">
        <f t="shared" si="2"/>
        <v>98700</v>
      </c>
      <c r="F45" s="6">
        <f>+MROUND(F7*1.02, 100)</f>
        <v>146600</v>
      </c>
      <c r="G45" s="6">
        <f t="shared" si="3"/>
        <v>194500</v>
      </c>
      <c r="H45" s="6">
        <f t="shared" si="4"/>
        <v>103400</v>
      </c>
      <c r="I45" s="6">
        <f t="shared" si="4"/>
        <v>153600</v>
      </c>
      <c r="J45" s="6">
        <f t="shared" si="5"/>
        <v>203700</v>
      </c>
      <c r="K45" s="6">
        <f t="shared" si="6"/>
        <v>108800</v>
      </c>
      <c r="L45" s="6">
        <f t="shared" si="6"/>
        <v>161600</v>
      </c>
      <c r="M45" s="6">
        <f t="shared" si="6"/>
        <v>214300</v>
      </c>
      <c r="N45" s="6">
        <f t="shared" si="7"/>
        <v>112800</v>
      </c>
      <c r="O45" s="6">
        <f t="shared" si="7"/>
        <v>167600</v>
      </c>
      <c r="P45" s="6">
        <f t="shared" si="7"/>
        <v>222400</v>
      </c>
      <c r="Q45" s="29"/>
      <c r="R45" s="29"/>
      <c r="S45" s="29"/>
      <c r="T45" s="29"/>
      <c r="U45" s="26"/>
      <c r="V45" s="26"/>
    </row>
    <row r="46" spans="1:22" hidden="1" x14ac:dyDescent="0.2">
      <c r="A46" s="29"/>
      <c r="B46" s="6">
        <f t="shared" si="0"/>
        <v>83900</v>
      </c>
      <c r="C46" s="6">
        <f t="shared" si="0"/>
        <v>124600</v>
      </c>
      <c r="D46" s="6">
        <f t="shared" si="1"/>
        <v>165300</v>
      </c>
      <c r="E46" s="6">
        <f t="shared" si="2"/>
        <v>88100</v>
      </c>
      <c r="F46" s="6">
        <f>+MROUND(F8*1.02, 100)</f>
        <v>130900</v>
      </c>
      <c r="G46" s="6">
        <f t="shared" si="3"/>
        <v>173600</v>
      </c>
      <c r="H46" s="6">
        <f t="shared" si="4"/>
        <v>92300</v>
      </c>
      <c r="I46" s="6">
        <f t="shared" si="4"/>
        <v>137100</v>
      </c>
      <c r="J46" s="6">
        <f t="shared" si="5"/>
        <v>181900</v>
      </c>
      <c r="K46" s="6">
        <f t="shared" si="6"/>
        <v>97100</v>
      </c>
      <c r="L46" s="6">
        <f t="shared" si="6"/>
        <v>144100</v>
      </c>
      <c r="M46" s="6">
        <f t="shared" si="6"/>
        <v>191100</v>
      </c>
      <c r="N46" s="6">
        <f t="shared" si="7"/>
        <v>100700</v>
      </c>
      <c r="O46" s="6">
        <f t="shared" si="7"/>
        <v>149500</v>
      </c>
      <c r="P46" s="6">
        <f t="shared" si="7"/>
        <v>198400</v>
      </c>
      <c r="Q46" s="29"/>
      <c r="R46" s="29"/>
      <c r="S46" s="29"/>
      <c r="T46" s="29"/>
      <c r="U46" s="26"/>
      <c r="V46" s="26"/>
    </row>
    <row r="47" spans="1:22" hidden="1" x14ac:dyDescent="0.2">
      <c r="A47" s="29"/>
      <c r="B47" s="6">
        <f t="shared" si="0"/>
        <v>74900</v>
      </c>
      <c r="C47" s="6">
        <f t="shared" si="0"/>
        <v>111200</v>
      </c>
      <c r="D47" s="6">
        <f t="shared" si="1"/>
        <v>147500</v>
      </c>
      <c r="E47" s="6">
        <f t="shared" si="2"/>
        <v>78600</v>
      </c>
      <c r="F47" s="9">
        <v>116800</v>
      </c>
      <c r="G47" s="6">
        <f t="shared" si="3"/>
        <v>155000</v>
      </c>
      <c r="H47" s="6">
        <f t="shared" si="4"/>
        <v>82400</v>
      </c>
      <c r="I47" s="6">
        <f t="shared" si="4"/>
        <v>122400</v>
      </c>
      <c r="J47" s="6">
        <f t="shared" si="5"/>
        <v>162300</v>
      </c>
      <c r="K47" s="6">
        <f t="shared" si="6"/>
        <v>86700</v>
      </c>
      <c r="L47" s="6">
        <f t="shared" si="6"/>
        <v>128700</v>
      </c>
      <c r="M47" s="6">
        <f t="shared" si="6"/>
        <v>170700</v>
      </c>
      <c r="N47" s="6">
        <f t="shared" si="7"/>
        <v>89800</v>
      </c>
      <c r="O47" s="6">
        <f t="shared" si="7"/>
        <v>133300</v>
      </c>
      <c r="P47" s="6">
        <f t="shared" si="7"/>
        <v>176900</v>
      </c>
      <c r="Q47" s="29"/>
      <c r="R47" s="29"/>
      <c r="S47" s="29"/>
      <c r="T47" s="29"/>
      <c r="U47" s="26"/>
      <c r="V47" s="26"/>
    </row>
    <row r="48" spans="1:22" hidden="1" x14ac:dyDescent="0.2">
      <c r="A48" s="29"/>
      <c r="B48" s="6">
        <f t="shared" si="0"/>
        <v>66900</v>
      </c>
      <c r="C48" s="6">
        <f t="shared" si="0"/>
        <v>99300</v>
      </c>
      <c r="D48" s="6">
        <f t="shared" si="1"/>
        <v>131800</v>
      </c>
      <c r="E48" s="6">
        <f t="shared" si="2"/>
        <v>70300</v>
      </c>
      <c r="F48" s="6">
        <f>+MROUND(F10*1.02, 100)</f>
        <v>104300</v>
      </c>
      <c r="G48" s="6">
        <f t="shared" si="3"/>
        <v>138400</v>
      </c>
      <c r="H48" s="6">
        <f t="shared" si="4"/>
        <v>73500</v>
      </c>
      <c r="I48" s="6">
        <f t="shared" si="4"/>
        <v>109200</v>
      </c>
      <c r="J48" s="6">
        <f t="shared" si="5"/>
        <v>144900</v>
      </c>
      <c r="K48" s="6">
        <f t="shared" si="6"/>
        <v>77400</v>
      </c>
      <c r="L48" s="6">
        <f t="shared" si="6"/>
        <v>115000</v>
      </c>
      <c r="M48" s="6">
        <f t="shared" si="6"/>
        <v>152500</v>
      </c>
      <c r="N48" s="6">
        <f t="shared" si="7"/>
        <v>80000</v>
      </c>
      <c r="O48" s="6">
        <f t="shared" si="7"/>
        <v>118700</v>
      </c>
      <c r="P48" s="6">
        <f t="shared" si="7"/>
        <v>157500</v>
      </c>
      <c r="Q48" s="29"/>
      <c r="R48" s="29"/>
      <c r="S48" s="29"/>
      <c r="T48" s="29"/>
      <c r="U48" s="26"/>
      <c r="V48" s="26"/>
    </row>
    <row r="49" spans="1:22" hidden="1" x14ac:dyDescent="0.2">
      <c r="A49" s="29"/>
      <c r="B49" s="6">
        <f t="shared" si="0"/>
        <v>59700</v>
      </c>
      <c r="C49" s="6">
        <f t="shared" si="0"/>
        <v>88600</v>
      </c>
      <c r="D49" s="6">
        <f t="shared" si="1"/>
        <v>117600</v>
      </c>
      <c r="E49" s="6">
        <f t="shared" si="2"/>
        <v>62700</v>
      </c>
      <c r="F49" s="6">
        <f>+MROUND(F11*1.02, 100)</f>
        <v>93000</v>
      </c>
      <c r="G49" s="6">
        <f t="shared" si="3"/>
        <v>123300</v>
      </c>
      <c r="H49" s="6">
        <f t="shared" si="4"/>
        <v>65700</v>
      </c>
      <c r="I49" s="6">
        <f t="shared" si="4"/>
        <v>97500</v>
      </c>
      <c r="J49" s="6">
        <f t="shared" si="5"/>
        <v>129300</v>
      </c>
      <c r="K49" s="6">
        <f t="shared" si="6"/>
        <v>69100</v>
      </c>
      <c r="L49" s="6">
        <f t="shared" si="6"/>
        <v>102600</v>
      </c>
      <c r="M49" s="6">
        <f t="shared" si="6"/>
        <v>136200</v>
      </c>
      <c r="N49" s="6">
        <f t="shared" si="7"/>
        <v>71200</v>
      </c>
      <c r="O49" s="6">
        <f t="shared" si="7"/>
        <v>105800</v>
      </c>
      <c r="P49" s="6">
        <f t="shared" si="7"/>
        <v>140400</v>
      </c>
      <c r="Q49" s="29"/>
      <c r="R49" s="29"/>
      <c r="S49" s="29"/>
      <c r="T49" s="29"/>
      <c r="U49" s="26"/>
      <c r="V49" s="26"/>
    </row>
    <row r="50" spans="1:22" hidden="1" x14ac:dyDescent="0.2">
      <c r="A50" s="29"/>
      <c r="B50" s="6">
        <f t="shared" si="0"/>
        <v>53200</v>
      </c>
      <c r="C50" s="6">
        <f t="shared" si="0"/>
        <v>79100</v>
      </c>
      <c r="D50" s="6">
        <f t="shared" si="1"/>
        <v>104900</v>
      </c>
      <c r="E50" s="6">
        <f t="shared" si="2"/>
        <v>56000</v>
      </c>
      <c r="F50" s="6">
        <f>+MROUND(F12*1.02, 100)</f>
        <v>83100</v>
      </c>
      <c r="G50" s="6">
        <f t="shared" si="3"/>
        <v>110200</v>
      </c>
      <c r="H50" s="6">
        <f t="shared" si="4"/>
        <v>58500</v>
      </c>
      <c r="I50" s="6">
        <f t="shared" si="4"/>
        <v>87000</v>
      </c>
      <c r="J50" s="6">
        <f t="shared" si="5"/>
        <v>115400</v>
      </c>
      <c r="K50" s="6">
        <f t="shared" si="6"/>
        <v>61700</v>
      </c>
      <c r="L50" s="6">
        <f t="shared" si="6"/>
        <v>91600</v>
      </c>
      <c r="M50" s="6">
        <f t="shared" si="6"/>
        <v>121500</v>
      </c>
      <c r="N50" s="6">
        <f t="shared" si="7"/>
        <v>63800</v>
      </c>
      <c r="O50" s="6">
        <f t="shared" si="7"/>
        <v>94700</v>
      </c>
      <c r="P50" s="6">
        <f t="shared" si="7"/>
        <v>125600</v>
      </c>
      <c r="Q50" s="29"/>
      <c r="R50" s="29"/>
      <c r="S50" s="29"/>
      <c r="T50" s="29"/>
      <c r="U50" s="26"/>
      <c r="V50" s="26"/>
    </row>
    <row r="51" spans="1:22" hidden="1" x14ac:dyDescent="0.2">
      <c r="A51" s="29"/>
      <c r="B51" s="6">
        <f t="shared" si="0"/>
        <v>47700</v>
      </c>
      <c r="C51" s="9">
        <v>70800</v>
      </c>
      <c r="D51" s="6">
        <f t="shared" si="1"/>
        <v>93900</v>
      </c>
      <c r="E51" s="6">
        <f t="shared" si="2"/>
        <v>50100</v>
      </c>
      <c r="F51" s="9">
        <v>74300</v>
      </c>
      <c r="G51" s="6">
        <f t="shared" si="3"/>
        <v>98500</v>
      </c>
      <c r="H51" s="6">
        <f t="shared" si="4"/>
        <v>52400</v>
      </c>
      <c r="I51" s="6">
        <f t="shared" si="4"/>
        <v>77900</v>
      </c>
      <c r="J51" s="6">
        <f t="shared" si="5"/>
        <v>103300</v>
      </c>
      <c r="K51" s="6">
        <f t="shared" si="6"/>
        <v>55200</v>
      </c>
      <c r="L51" s="6">
        <f t="shared" si="6"/>
        <v>81900</v>
      </c>
      <c r="M51" s="6">
        <f t="shared" si="6"/>
        <v>108600</v>
      </c>
      <c r="N51" s="6">
        <f t="shared" si="7"/>
        <v>57300</v>
      </c>
      <c r="O51" s="6">
        <f t="shared" si="7"/>
        <v>85100</v>
      </c>
      <c r="P51" s="6">
        <f t="shared" si="7"/>
        <v>112800</v>
      </c>
      <c r="Q51" s="29"/>
      <c r="R51" s="29"/>
      <c r="S51" s="29"/>
      <c r="T51" s="29"/>
      <c r="U51" s="26"/>
      <c r="V51" s="26"/>
    </row>
    <row r="52" spans="1:22" hidden="1" x14ac:dyDescent="0.2">
      <c r="A52" s="29"/>
      <c r="B52" s="6">
        <f t="shared" si="0"/>
        <v>43200</v>
      </c>
      <c r="C52" s="6">
        <f>+MROUND(C14*1.02, 100)</f>
        <v>64300</v>
      </c>
      <c r="D52" s="6">
        <f t="shared" si="1"/>
        <v>85300</v>
      </c>
      <c r="E52" s="6">
        <f t="shared" si="2"/>
        <v>45400</v>
      </c>
      <c r="F52" s="6">
        <f>+MROUND(F14*1.02, 100)</f>
        <v>67500</v>
      </c>
      <c r="G52" s="6">
        <f t="shared" si="3"/>
        <v>89600</v>
      </c>
      <c r="H52" s="6">
        <f t="shared" si="4"/>
        <v>47600</v>
      </c>
      <c r="I52" s="9">
        <v>70700</v>
      </c>
      <c r="J52" s="6">
        <f t="shared" si="5"/>
        <v>93800</v>
      </c>
      <c r="K52" s="6">
        <f t="shared" si="6"/>
        <v>50100</v>
      </c>
      <c r="L52" s="6">
        <f t="shared" si="6"/>
        <v>74400</v>
      </c>
      <c r="M52" s="6">
        <f t="shared" si="6"/>
        <v>98600</v>
      </c>
      <c r="N52" s="6">
        <f t="shared" si="7"/>
        <v>51900</v>
      </c>
      <c r="O52" s="6">
        <f t="shared" si="7"/>
        <v>77100</v>
      </c>
      <c r="P52" s="6">
        <f t="shared" si="7"/>
        <v>102300</v>
      </c>
      <c r="Q52" s="29"/>
      <c r="R52" s="29"/>
      <c r="S52" s="29"/>
      <c r="T52" s="29"/>
      <c r="U52" s="26"/>
      <c r="V52" s="26"/>
    </row>
    <row r="53" spans="1:22" hidden="1" x14ac:dyDescent="0.2">
      <c r="A53" s="29"/>
      <c r="B53" s="6">
        <f t="shared" si="0"/>
        <v>39300</v>
      </c>
      <c r="C53" s="9">
        <v>58300</v>
      </c>
      <c r="D53" s="6">
        <f t="shared" si="1"/>
        <v>77300</v>
      </c>
      <c r="E53" s="6">
        <f t="shared" si="2"/>
        <v>41200</v>
      </c>
      <c r="F53" s="6">
        <f>+MROUND(F15*1.02, 100)</f>
        <v>61300</v>
      </c>
      <c r="G53" s="6">
        <f t="shared" si="3"/>
        <v>81300</v>
      </c>
      <c r="H53" s="6">
        <f t="shared" si="4"/>
        <v>43100</v>
      </c>
      <c r="I53" s="6">
        <f>+MROUND(I15*1.02, 100)</f>
        <v>64100</v>
      </c>
      <c r="J53" s="6">
        <f t="shared" si="5"/>
        <v>85100</v>
      </c>
      <c r="K53" s="6">
        <f t="shared" si="6"/>
        <v>45400</v>
      </c>
      <c r="L53" s="6">
        <f t="shared" si="6"/>
        <v>67400</v>
      </c>
      <c r="M53" s="6">
        <f t="shared" si="6"/>
        <v>89500</v>
      </c>
      <c r="N53" s="6">
        <f t="shared" si="7"/>
        <v>47000</v>
      </c>
      <c r="O53" s="6">
        <f t="shared" si="7"/>
        <v>69900</v>
      </c>
      <c r="P53" s="6">
        <f t="shared" si="7"/>
        <v>92700</v>
      </c>
      <c r="Q53" s="29"/>
      <c r="R53" s="29"/>
      <c r="S53" s="29"/>
      <c r="T53" s="29"/>
      <c r="U53" s="26"/>
      <c r="V53" s="26"/>
    </row>
    <row r="54" spans="1:22" hidden="1" x14ac:dyDescent="0.2">
      <c r="A54" s="29"/>
      <c r="B54" s="6">
        <f t="shared" si="0"/>
        <v>35700</v>
      </c>
      <c r="C54" s="9">
        <v>53000</v>
      </c>
      <c r="D54" s="6">
        <f t="shared" si="1"/>
        <v>70300</v>
      </c>
      <c r="E54" s="6">
        <f t="shared" si="2"/>
        <v>37300</v>
      </c>
      <c r="F54" s="6">
        <f>+MROUND(F16*1.02, 100)</f>
        <v>55500</v>
      </c>
      <c r="G54" s="6">
        <f t="shared" si="3"/>
        <v>73600</v>
      </c>
      <c r="H54" s="6">
        <f t="shared" si="4"/>
        <v>39300</v>
      </c>
      <c r="I54" s="6">
        <f>+MROUND(I16*1.02, 100)</f>
        <v>58200</v>
      </c>
      <c r="J54" s="6">
        <f t="shared" si="5"/>
        <v>77300</v>
      </c>
      <c r="K54" s="6">
        <f t="shared" si="6"/>
        <v>41300</v>
      </c>
      <c r="L54" s="6">
        <f t="shared" si="6"/>
        <v>61300</v>
      </c>
      <c r="M54" s="6">
        <f t="shared" si="6"/>
        <v>81300</v>
      </c>
      <c r="N54" s="6">
        <f t="shared" si="7"/>
        <v>42700</v>
      </c>
      <c r="O54" s="6">
        <f t="shared" si="7"/>
        <v>63500</v>
      </c>
      <c r="P54" s="6">
        <f t="shared" si="7"/>
        <v>84400</v>
      </c>
      <c r="Q54" s="29"/>
      <c r="R54" s="29"/>
      <c r="S54" s="29"/>
      <c r="T54" s="29"/>
      <c r="U54" s="26"/>
      <c r="V54" s="26"/>
    </row>
    <row r="55" spans="1:22" hidden="1" x14ac:dyDescent="0.2">
      <c r="A55" s="29"/>
      <c r="B55" s="6">
        <f t="shared" si="0"/>
        <v>32500</v>
      </c>
      <c r="C55" s="9">
        <v>48300</v>
      </c>
      <c r="D55" s="6">
        <f t="shared" si="1"/>
        <v>64100</v>
      </c>
      <c r="E55" s="6">
        <f t="shared" si="2"/>
        <v>34300</v>
      </c>
      <c r="F55" s="6">
        <f>+MROUND(F17*1.02, 100)</f>
        <v>50600</v>
      </c>
      <c r="G55" s="6">
        <f t="shared" si="3"/>
        <v>66900</v>
      </c>
      <c r="H55" s="6">
        <f t="shared" si="4"/>
        <v>35700</v>
      </c>
      <c r="I55" s="6">
        <f>+MROUND(I17*1.02, 100)</f>
        <v>53000</v>
      </c>
      <c r="J55" s="6">
        <f t="shared" si="5"/>
        <v>70400</v>
      </c>
      <c r="K55" s="6">
        <f t="shared" si="6"/>
        <v>37500</v>
      </c>
      <c r="L55" s="6">
        <f t="shared" si="6"/>
        <v>55700</v>
      </c>
      <c r="M55" s="6">
        <f t="shared" si="6"/>
        <v>73800</v>
      </c>
      <c r="N55" s="6">
        <f t="shared" si="7"/>
        <v>39000</v>
      </c>
      <c r="O55" s="6">
        <f t="shared" si="7"/>
        <v>57800</v>
      </c>
      <c r="P55" s="6">
        <f t="shared" si="7"/>
        <v>76700</v>
      </c>
      <c r="Q55" s="29"/>
      <c r="R55" s="29"/>
      <c r="S55" s="29"/>
      <c r="T55" s="29"/>
      <c r="U55" s="26"/>
      <c r="V55" s="26"/>
    </row>
    <row r="56" spans="1:22" hidden="1" x14ac:dyDescent="0.2">
      <c r="A56" s="29"/>
      <c r="B56" s="6">
        <f t="shared" si="0"/>
        <v>29400</v>
      </c>
      <c r="C56" s="6">
        <f>+MROUND(C18*1.02, 100)</f>
        <v>43700</v>
      </c>
      <c r="D56" s="6">
        <f t="shared" si="1"/>
        <v>57900</v>
      </c>
      <c r="E56" s="6">
        <f t="shared" si="2"/>
        <v>30900</v>
      </c>
      <c r="F56" s="6">
        <f>+MROUND(F18*1.02, 100)</f>
        <v>45900</v>
      </c>
      <c r="G56" s="6">
        <f t="shared" si="3"/>
        <v>60900</v>
      </c>
      <c r="H56" s="6">
        <f t="shared" si="4"/>
        <v>32300</v>
      </c>
      <c r="I56" s="6">
        <f>+MROUND(I18*1.02, 100)</f>
        <v>48000</v>
      </c>
      <c r="J56" s="6">
        <f t="shared" si="5"/>
        <v>63800</v>
      </c>
      <c r="K56" s="6">
        <f t="shared" si="6"/>
        <v>34000</v>
      </c>
      <c r="L56" s="6">
        <f t="shared" si="6"/>
        <v>50500</v>
      </c>
      <c r="M56" s="6">
        <f t="shared" si="6"/>
        <v>67000</v>
      </c>
      <c r="N56" s="6">
        <f t="shared" si="7"/>
        <v>35400</v>
      </c>
      <c r="O56" s="6">
        <f t="shared" si="7"/>
        <v>52500</v>
      </c>
      <c r="P56" s="6">
        <f t="shared" si="7"/>
        <v>69700</v>
      </c>
      <c r="Q56" s="29"/>
      <c r="R56" s="29"/>
      <c r="S56" s="29"/>
      <c r="T56" s="29"/>
      <c r="U56" s="26"/>
      <c r="V56" s="26"/>
    </row>
    <row r="57" spans="1:22" hidden="1" x14ac:dyDescent="0.2">
      <c r="A57" s="29"/>
      <c r="B57" s="73"/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4"/>
      <c r="O57" s="74"/>
      <c r="P57" s="74"/>
      <c r="Q57" s="29"/>
      <c r="R57" s="29"/>
      <c r="S57" s="29"/>
      <c r="T57" s="29"/>
      <c r="U57" s="26"/>
      <c r="V57" s="26"/>
    </row>
    <row r="58" spans="1:22" hidden="1" x14ac:dyDescent="0.2">
      <c r="A58" s="29"/>
      <c r="B58" s="73"/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4"/>
      <c r="O58" s="74"/>
      <c r="P58" s="74"/>
      <c r="Q58" s="29"/>
      <c r="R58" s="29"/>
      <c r="S58" s="29"/>
      <c r="T58" s="29"/>
      <c r="U58" s="26"/>
      <c r="V58" s="26"/>
    </row>
    <row r="59" spans="1:22" hidden="1" x14ac:dyDescent="0.2">
      <c r="A59" s="29"/>
      <c r="B59" s="73"/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4"/>
      <c r="O59" s="74"/>
      <c r="P59" s="74"/>
      <c r="Q59" s="29"/>
      <c r="R59" s="29"/>
      <c r="S59" s="29"/>
      <c r="T59" s="29"/>
      <c r="U59" s="26"/>
      <c r="V59" s="26"/>
    </row>
    <row r="60" spans="1:22" hidden="1" x14ac:dyDescent="0.2">
      <c r="A60" s="29"/>
      <c r="B60" s="73"/>
      <c r="C60" s="73"/>
      <c r="D60" s="73"/>
      <c r="E60" s="73"/>
      <c r="F60" s="73"/>
      <c r="G60" s="73"/>
      <c r="H60" s="73"/>
      <c r="I60" s="73"/>
      <c r="J60" s="73"/>
      <c r="K60" s="26"/>
      <c r="L60" s="26"/>
      <c r="M60" s="26"/>
      <c r="N60" s="74"/>
      <c r="O60" s="74"/>
      <c r="P60" s="74"/>
      <c r="Q60" s="29"/>
      <c r="R60" s="29"/>
      <c r="S60" s="29"/>
      <c r="T60" s="29"/>
      <c r="U60" s="26"/>
      <c r="V60" s="26"/>
    </row>
    <row r="61" spans="1:22" hidden="1" x14ac:dyDescent="0.2">
      <c r="A61" s="29"/>
      <c r="B61" s="73"/>
      <c r="C61" s="73"/>
      <c r="D61" s="73"/>
      <c r="E61" s="73"/>
      <c r="F61" s="73"/>
      <c r="G61" s="73"/>
      <c r="H61" s="73"/>
      <c r="I61" s="73"/>
      <c r="J61" s="73"/>
      <c r="K61" s="26"/>
      <c r="L61" s="26"/>
      <c r="M61" s="26"/>
      <c r="N61" s="26"/>
      <c r="O61" s="26"/>
      <c r="P61" s="26"/>
      <c r="Q61" s="29"/>
      <c r="R61" s="29"/>
      <c r="S61" s="29"/>
      <c r="T61" s="29"/>
      <c r="U61" s="26"/>
      <c r="V61" s="26"/>
    </row>
    <row r="62" spans="1:22" hidden="1" x14ac:dyDescent="0.2">
      <c r="A62" s="29"/>
      <c r="B62" s="73"/>
      <c r="C62" s="73"/>
      <c r="D62" s="73"/>
      <c r="E62" s="73"/>
      <c r="F62" s="73"/>
      <c r="G62" s="73"/>
      <c r="H62" s="73"/>
      <c r="I62" s="73"/>
      <c r="J62" s="73"/>
      <c r="K62" s="26"/>
      <c r="L62" s="26"/>
      <c r="M62" s="26"/>
      <c r="N62" s="26"/>
      <c r="O62" s="26"/>
      <c r="P62" s="26"/>
      <c r="Q62" s="29"/>
      <c r="R62" s="29"/>
      <c r="S62" s="29"/>
      <c r="T62" s="29"/>
      <c r="U62" s="26"/>
      <c r="V62" s="26"/>
    </row>
    <row r="63" spans="1:22" hidden="1" x14ac:dyDescent="0.2">
      <c r="A63" s="29"/>
      <c r="B63" s="73"/>
      <c r="C63" s="73"/>
      <c r="D63" s="73"/>
      <c r="E63" s="73"/>
      <c r="F63" s="73"/>
      <c r="G63" s="73"/>
      <c r="H63" s="73"/>
      <c r="I63" s="73"/>
      <c r="J63" s="73"/>
      <c r="K63" s="26"/>
      <c r="L63" s="26"/>
      <c r="M63" s="26"/>
      <c r="N63" s="26"/>
      <c r="O63" s="26"/>
      <c r="P63" s="26"/>
      <c r="Q63" s="29"/>
      <c r="R63" s="29"/>
      <c r="S63" s="29"/>
      <c r="T63" s="29"/>
      <c r="U63" s="26"/>
      <c r="V63" s="26"/>
    </row>
    <row r="64" spans="1:22" hidden="1" x14ac:dyDescent="0.2">
      <c r="A64" s="29"/>
      <c r="B64" s="73"/>
      <c r="C64" s="73"/>
      <c r="D64" s="73"/>
      <c r="E64" s="73"/>
      <c r="F64" s="73"/>
      <c r="G64" s="73"/>
      <c r="H64" s="73"/>
      <c r="I64" s="73"/>
      <c r="J64" s="73"/>
      <c r="K64" s="26"/>
      <c r="L64" s="26"/>
      <c r="M64" s="26"/>
      <c r="N64" s="26"/>
      <c r="O64" s="26"/>
      <c r="P64" s="26"/>
      <c r="Q64" s="29"/>
      <c r="R64" s="29"/>
      <c r="S64" s="29"/>
      <c r="T64" s="29"/>
      <c r="U64" s="26"/>
      <c r="V64" s="26"/>
    </row>
    <row r="65" spans="1:22" hidden="1" x14ac:dyDescent="0.2">
      <c r="A65" s="29"/>
      <c r="B65" s="73"/>
      <c r="C65" s="73"/>
      <c r="D65" s="73"/>
      <c r="E65" s="73"/>
      <c r="F65" s="73"/>
      <c r="G65" s="73"/>
      <c r="H65" s="26"/>
      <c r="I65" s="26"/>
      <c r="J65" s="26"/>
      <c r="K65" s="26"/>
      <c r="L65" s="26"/>
      <c r="M65" s="26"/>
      <c r="N65" s="26"/>
      <c r="O65" s="26"/>
      <c r="P65" s="26"/>
      <c r="Q65" s="29"/>
      <c r="R65" s="29"/>
      <c r="S65" s="29"/>
      <c r="T65" s="29"/>
      <c r="U65" s="26"/>
      <c r="V65" s="26"/>
    </row>
    <row r="66" spans="1:22" hidden="1" x14ac:dyDescent="0.2">
      <c r="A66" s="29"/>
      <c r="B66" s="73"/>
      <c r="C66" s="73"/>
      <c r="D66" s="73"/>
      <c r="E66" s="74"/>
      <c r="F66" s="74"/>
      <c r="G66" s="74"/>
      <c r="H66" s="26"/>
      <c r="I66" s="26"/>
      <c r="J66" s="26"/>
      <c r="K66" s="26"/>
      <c r="L66" s="26"/>
      <c r="M66" s="26"/>
      <c r="N66" s="26"/>
      <c r="O66" s="26"/>
      <c r="P66" s="26"/>
      <c r="Q66" s="29"/>
      <c r="R66" s="29"/>
      <c r="S66" s="29"/>
      <c r="T66" s="29"/>
      <c r="U66" s="26"/>
      <c r="V66" s="26"/>
    </row>
    <row r="67" spans="1:22" hidden="1" x14ac:dyDescent="0.2">
      <c r="A67" s="29"/>
      <c r="B67" s="73"/>
      <c r="C67" s="73"/>
      <c r="D67" s="73"/>
      <c r="E67" s="74"/>
      <c r="F67" s="74"/>
      <c r="G67" s="74"/>
      <c r="H67" s="26"/>
      <c r="I67" s="26"/>
      <c r="J67" s="26"/>
      <c r="K67" s="26"/>
      <c r="L67" s="26"/>
      <c r="M67" s="26"/>
      <c r="N67" s="26"/>
      <c r="O67" s="26"/>
      <c r="P67" s="26"/>
      <c r="Q67" s="29"/>
      <c r="R67" s="29"/>
      <c r="S67" s="29"/>
      <c r="T67" s="29"/>
      <c r="U67" s="26"/>
      <c r="V67" s="26"/>
    </row>
    <row r="68" spans="1:22" hidden="1" x14ac:dyDescent="0.2">
      <c r="A68" s="29"/>
      <c r="B68" s="73"/>
      <c r="C68" s="73"/>
      <c r="D68" s="73"/>
      <c r="E68" s="74"/>
      <c r="F68" s="74"/>
      <c r="G68" s="74"/>
      <c r="H68" s="26"/>
      <c r="I68" s="26"/>
      <c r="J68" s="26"/>
      <c r="K68" s="26"/>
      <c r="L68" s="26"/>
      <c r="M68" s="26"/>
      <c r="N68" s="26"/>
      <c r="O68" s="26"/>
      <c r="P68" s="26"/>
      <c r="Q68" s="29"/>
      <c r="R68" s="29"/>
      <c r="S68" s="29"/>
      <c r="T68" s="29"/>
      <c r="U68" s="26"/>
      <c r="V68" s="26"/>
    </row>
    <row r="69" spans="1:22" hidden="1" x14ac:dyDescent="0.2">
      <c r="A69" s="29"/>
      <c r="B69" s="73"/>
      <c r="C69" s="73"/>
      <c r="D69" s="73"/>
      <c r="E69" s="74"/>
      <c r="F69" s="74"/>
      <c r="G69" s="74"/>
      <c r="H69" s="26"/>
      <c r="I69" s="26"/>
      <c r="J69" s="26"/>
      <c r="K69" s="26"/>
      <c r="L69" s="26"/>
      <c r="M69" s="26"/>
      <c r="N69" s="26"/>
      <c r="O69" s="26"/>
      <c r="P69" s="26"/>
      <c r="Q69" s="29"/>
      <c r="R69" s="29"/>
      <c r="S69" s="29"/>
      <c r="T69" s="29"/>
      <c r="U69" s="26"/>
      <c r="V69" s="26"/>
    </row>
    <row r="70" spans="1:22" hidden="1" x14ac:dyDescent="0.2">
      <c r="A70" s="29"/>
      <c r="B70" s="73"/>
      <c r="C70" s="73"/>
      <c r="D70" s="73"/>
      <c r="E70" s="75"/>
      <c r="F70" s="75"/>
      <c r="G70" s="75"/>
      <c r="H70" s="26"/>
      <c r="I70" s="26"/>
      <c r="J70" s="26"/>
      <c r="K70" s="26"/>
      <c r="L70" s="26"/>
      <c r="M70" s="26"/>
      <c r="N70" s="26"/>
      <c r="O70" s="26"/>
      <c r="P70" s="26"/>
      <c r="Q70" s="29"/>
      <c r="R70" s="29"/>
      <c r="S70" s="29"/>
      <c r="T70" s="29"/>
      <c r="U70" s="26"/>
      <c r="V70" s="26"/>
    </row>
    <row r="71" spans="1:22" hidden="1" x14ac:dyDescent="0.2">
      <c r="A71" s="29"/>
      <c r="B71" s="73"/>
      <c r="C71" s="73"/>
      <c r="D71" s="73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9"/>
      <c r="R71" s="29"/>
      <c r="S71" s="29"/>
      <c r="T71" s="29"/>
      <c r="U71" s="26"/>
      <c r="V71" s="26"/>
    </row>
    <row r="72" spans="1:22" hidden="1" x14ac:dyDescent="0.2">
      <c r="A72" s="29"/>
      <c r="B72" s="73"/>
      <c r="C72" s="73"/>
      <c r="D72" s="73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9"/>
      <c r="R72" s="29"/>
      <c r="S72" s="29"/>
      <c r="T72" s="29"/>
      <c r="U72" s="26"/>
      <c r="V72" s="26"/>
    </row>
    <row r="73" spans="1:22" hidden="1" x14ac:dyDescent="0.2">
      <c r="A73" s="29"/>
      <c r="B73" s="73"/>
      <c r="C73" s="73"/>
      <c r="D73" s="73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9"/>
      <c r="R73" s="29"/>
      <c r="S73" s="29"/>
      <c r="T73" s="29"/>
      <c r="U73" s="26"/>
      <c r="V73" s="26"/>
    </row>
    <row r="74" spans="1:22" hidden="1" x14ac:dyDescent="0.2">
      <c r="A74" s="29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9"/>
      <c r="R74" s="29"/>
      <c r="S74" s="29"/>
      <c r="T74" s="29"/>
      <c r="U74" s="26"/>
      <c r="V74" s="26"/>
    </row>
    <row r="75" spans="1:22" hidden="1" x14ac:dyDescent="0.2">
      <c r="A75" s="29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9"/>
      <c r="R75" s="29"/>
      <c r="S75" s="29"/>
      <c r="T75" s="29"/>
      <c r="U75" s="26"/>
      <c r="V75" s="26"/>
    </row>
    <row r="76" spans="1:22" ht="39" customHeight="1" thickBot="1" x14ac:dyDescent="0.25">
      <c r="A76" s="61" t="s">
        <v>46</v>
      </c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</row>
    <row r="77" spans="1:22" ht="21.75" customHeight="1" x14ac:dyDescent="0.2">
      <c r="A77" s="69" t="s">
        <v>153</v>
      </c>
      <c r="B77" s="70" t="s">
        <v>44</v>
      </c>
      <c r="C77" s="71"/>
      <c r="D77" s="72"/>
      <c r="E77" s="70" t="s">
        <v>143</v>
      </c>
      <c r="F77" s="71"/>
      <c r="G77" s="72"/>
      <c r="H77" s="70" t="s">
        <v>144</v>
      </c>
      <c r="I77" s="71"/>
      <c r="J77" s="72"/>
      <c r="K77" s="70" t="s">
        <v>145</v>
      </c>
      <c r="L77" s="71"/>
      <c r="M77" s="72"/>
      <c r="N77" s="70" t="s">
        <v>146</v>
      </c>
      <c r="O77" s="71"/>
      <c r="P77" s="72"/>
      <c r="Q77" s="70" t="s">
        <v>142</v>
      </c>
      <c r="R77" s="71"/>
      <c r="S77" s="72"/>
      <c r="T77" s="70" t="s">
        <v>141</v>
      </c>
      <c r="U77" s="71"/>
      <c r="V77" s="72"/>
    </row>
    <row r="78" spans="1:22" ht="24.75" customHeight="1" x14ac:dyDescent="0.2">
      <c r="A78" s="69"/>
      <c r="B78" s="58" t="s">
        <v>4</v>
      </c>
      <c r="C78" s="59"/>
      <c r="D78" s="60"/>
      <c r="E78" s="63" t="s">
        <v>150</v>
      </c>
      <c r="F78" s="64"/>
      <c r="G78" s="65"/>
      <c r="H78" s="49" t="s">
        <v>149</v>
      </c>
      <c r="I78" s="50"/>
      <c r="J78" s="51"/>
      <c r="K78" s="49" t="s">
        <v>6</v>
      </c>
      <c r="L78" s="50"/>
      <c r="M78" s="51"/>
      <c r="N78" s="46" t="s">
        <v>7</v>
      </c>
      <c r="O78" s="47"/>
      <c r="P78" s="48"/>
      <c r="Q78" s="49" t="s">
        <v>8</v>
      </c>
      <c r="R78" s="50"/>
      <c r="S78" s="51"/>
      <c r="T78" s="52" t="s">
        <v>14</v>
      </c>
      <c r="U78" s="53"/>
      <c r="V78" s="54"/>
    </row>
    <row r="79" spans="1:22" ht="18.75" customHeight="1" x14ac:dyDescent="0.2">
      <c r="A79" s="69"/>
      <c r="B79" s="58" t="s">
        <v>9</v>
      </c>
      <c r="C79" s="59"/>
      <c r="D79" s="60"/>
      <c r="E79" s="49" t="s">
        <v>10</v>
      </c>
      <c r="F79" s="50"/>
      <c r="G79" s="51"/>
      <c r="H79" s="46" t="s">
        <v>20</v>
      </c>
      <c r="I79" s="47"/>
      <c r="J79" s="48"/>
      <c r="K79" s="55" t="s">
        <v>12</v>
      </c>
      <c r="L79" s="56"/>
      <c r="M79" s="57"/>
      <c r="N79" s="46" t="s">
        <v>13</v>
      </c>
      <c r="O79" s="47"/>
      <c r="P79" s="48"/>
      <c r="Q79" s="49" t="s">
        <v>24</v>
      </c>
      <c r="R79" s="50"/>
      <c r="S79" s="51"/>
      <c r="T79" s="52" t="s">
        <v>18</v>
      </c>
      <c r="U79" s="53"/>
      <c r="V79" s="54"/>
    </row>
    <row r="80" spans="1:22" ht="18.75" customHeight="1" x14ac:dyDescent="0.2">
      <c r="A80" s="69"/>
      <c r="B80" s="58" t="s">
        <v>15</v>
      </c>
      <c r="C80" s="59"/>
      <c r="D80" s="60"/>
      <c r="E80" s="49" t="s">
        <v>16</v>
      </c>
      <c r="F80" s="50"/>
      <c r="G80" s="51"/>
      <c r="H80" s="66" t="s">
        <v>147</v>
      </c>
      <c r="I80" s="67"/>
      <c r="J80" s="68"/>
      <c r="K80" s="49" t="s">
        <v>17</v>
      </c>
      <c r="L80" s="50"/>
      <c r="M80" s="51"/>
      <c r="N80" s="40"/>
      <c r="O80" s="41"/>
      <c r="P80" s="42"/>
      <c r="Q80" s="40"/>
      <c r="R80" s="41"/>
      <c r="S80" s="42"/>
      <c r="T80" s="52" t="s">
        <v>22</v>
      </c>
      <c r="U80" s="53"/>
      <c r="V80" s="54"/>
    </row>
    <row r="81" spans="1:22" ht="22.5" customHeight="1" x14ac:dyDescent="0.2">
      <c r="A81" s="69"/>
      <c r="B81" s="58" t="s">
        <v>19</v>
      </c>
      <c r="C81" s="59"/>
      <c r="D81" s="60"/>
      <c r="E81" s="46" t="s">
        <v>148</v>
      </c>
      <c r="F81" s="47"/>
      <c r="G81" s="48"/>
      <c r="H81" s="49" t="s">
        <v>27</v>
      </c>
      <c r="I81" s="50"/>
      <c r="J81" s="51"/>
      <c r="K81" s="49" t="s">
        <v>21</v>
      </c>
      <c r="L81" s="50"/>
      <c r="M81" s="51"/>
      <c r="N81" s="40"/>
      <c r="O81" s="41"/>
      <c r="P81" s="42"/>
      <c r="Q81" s="40"/>
      <c r="R81" s="41"/>
      <c r="S81" s="42"/>
      <c r="T81" s="40"/>
      <c r="U81" s="41"/>
      <c r="V81" s="42"/>
    </row>
    <row r="82" spans="1:22" ht="18.75" customHeight="1" x14ac:dyDescent="0.2">
      <c r="A82" s="69"/>
      <c r="B82" s="58" t="s">
        <v>23</v>
      </c>
      <c r="C82" s="59"/>
      <c r="D82" s="60"/>
      <c r="E82" s="46" t="s">
        <v>151</v>
      </c>
      <c r="F82" s="47"/>
      <c r="G82" s="48"/>
      <c r="H82" s="49" t="s">
        <v>29</v>
      </c>
      <c r="I82" s="50"/>
      <c r="J82" s="51"/>
      <c r="K82" s="49" t="s">
        <v>152</v>
      </c>
      <c r="L82" s="50"/>
      <c r="M82" s="51"/>
      <c r="N82" s="40"/>
      <c r="O82" s="41"/>
      <c r="P82" s="42"/>
      <c r="Q82" s="40"/>
      <c r="R82" s="41"/>
      <c r="S82" s="42"/>
      <c r="T82" s="40"/>
      <c r="U82" s="41"/>
      <c r="V82" s="42"/>
    </row>
    <row r="83" spans="1:22" ht="18.75" customHeight="1" x14ac:dyDescent="0.2">
      <c r="A83" s="69"/>
      <c r="B83" s="58" t="s">
        <v>25</v>
      </c>
      <c r="C83" s="59"/>
      <c r="D83" s="60"/>
      <c r="E83" s="46" t="s">
        <v>26</v>
      </c>
      <c r="F83" s="47"/>
      <c r="G83" s="48"/>
      <c r="H83" s="78" t="s">
        <v>32</v>
      </c>
      <c r="I83" s="79"/>
      <c r="J83" s="80"/>
      <c r="K83" s="52" t="s">
        <v>36</v>
      </c>
      <c r="L83" s="53"/>
      <c r="M83" s="54"/>
      <c r="N83" s="40"/>
      <c r="O83" s="41"/>
      <c r="P83" s="42"/>
      <c r="Q83" s="40"/>
      <c r="R83" s="41"/>
      <c r="S83" s="42"/>
      <c r="T83" s="40"/>
      <c r="U83" s="41"/>
      <c r="V83" s="42"/>
    </row>
    <row r="84" spans="1:22" ht="18.75" customHeight="1" x14ac:dyDescent="0.2">
      <c r="A84" s="69"/>
      <c r="B84" s="58" t="s">
        <v>28</v>
      </c>
      <c r="C84" s="59"/>
      <c r="D84" s="60"/>
      <c r="E84" s="46" t="s">
        <v>43</v>
      </c>
      <c r="F84" s="47"/>
      <c r="G84" s="48"/>
      <c r="H84" s="78" t="s">
        <v>34</v>
      </c>
      <c r="I84" s="79"/>
      <c r="J84" s="80"/>
      <c r="K84" s="52" t="s">
        <v>5</v>
      </c>
      <c r="L84" s="53"/>
      <c r="M84" s="54"/>
      <c r="N84" s="40"/>
      <c r="O84" s="41"/>
      <c r="P84" s="42"/>
      <c r="Q84" s="40"/>
      <c r="R84" s="41"/>
      <c r="S84" s="42"/>
      <c r="T84" s="40"/>
      <c r="U84" s="41"/>
      <c r="V84" s="42"/>
    </row>
    <row r="85" spans="1:22" ht="18.75" customHeight="1" x14ac:dyDescent="0.2">
      <c r="A85" s="69"/>
      <c r="B85" s="43"/>
      <c r="C85" s="44"/>
      <c r="D85" s="45"/>
      <c r="E85" s="46" t="s">
        <v>31</v>
      </c>
      <c r="F85" s="47"/>
      <c r="G85" s="48"/>
      <c r="H85" s="78" t="s">
        <v>38</v>
      </c>
      <c r="I85" s="79"/>
      <c r="J85" s="80"/>
      <c r="K85" s="52" t="s">
        <v>11</v>
      </c>
      <c r="L85" s="53"/>
      <c r="M85" s="54"/>
      <c r="N85" s="40"/>
      <c r="O85" s="41"/>
      <c r="P85" s="42"/>
      <c r="Q85" s="40"/>
      <c r="R85" s="41"/>
      <c r="S85" s="42"/>
      <c r="T85" s="40"/>
      <c r="U85" s="41"/>
      <c r="V85" s="42"/>
    </row>
    <row r="86" spans="1:22" ht="18.75" customHeight="1" x14ac:dyDescent="0.2">
      <c r="A86" s="69"/>
      <c r="B86" s="43"/>
      <c r="C86" s="44"/>
      <c r="D86" s="45"/>
      <c r="E86" s="49" t="s">
        <v>35</v>
      </c>
      <c r="F86" s="50"/>
      <c r="G86" s="51"/>
      <c r="H86" s="78" t="s">
        <v>40</v>
      </c>
      <c r="I86" s="79"/>
      <c r="J86" s="80"/>
      <c r="K86" s="40"/>
      <c r="L86" s="41"/>
      <c r="M86" s="42"/>
      <c r="N86" s="40"/>
      <c r="O86" s="41"/>
      <c r="P86" s="42"/>
      <c r="Q86" s="40"/>
      <c r="R86" s="41"/>
      <c r="S86" s="42"/>
      <c r="T86" s="40"/>
      <c r="U86" s="41"/>
      <c r="V86" s="42"/>
    </row>
    <row r="87" spans="1:22" ht="18.75" customHeight="1" x14ac:dyDescent="0.2">
      <c r="A87" s="69"/>
      <c r="B87" s="43"/>
      <c r="C87" s="44"/>
      <c r="D87" s="45"/>
      <c r="E87" s="49" t="s">
        <v>37</v>
      </c>
      <c r="F87" s="50"/>
      <c r="G87" s="51"/>
      <c r="H87" s="78" t="s">
        <v>42</v>
      </c>
      <c r="I87" s="79"/>
      <c r="J87" s="80"/>
      <c r="K87" s="40"/>
      <c r="L87" s="41"/>
      <c r="M87" s="42"/>
      <c r="N87" s="40"/>
      <c r="O87" s="41"/>
      <c r="P87" s="42"/>
      <c r="Q87" s="40"/>
      <c r="R87" s="41"/>
      <c r="S87" s="42"/>
      <c r="T87" s="40"/>
      <c r="U87" s="41"/>
      <c r="V87" s="42"/>
    </row>
    <row r="88" spans="1:22" ht="18.75" customHeight="1" x14ac:dyDescent="0.2">
      <c r="A88" s="69"/>
      <c r="B88" s="43"/>
      <c r="C88" s="44"/>
      <c r="D88" s="45"/>
      <c r="E88" s="49" t="s">
        <v>39</v>
      </c>
      <c r="F88" s="50"/>
      <c r="G88" s="51"/>
      <c r="H88" s="52" t="s">
        <v>33</v>
      </c>
      <c r="I88" s="53"/>
      <c r="J88" s="54"/>
      <c r="K88" s="40"/>
      <c r="L88" s="41"/>
      <c r="M88" s="42"/>
      <c r="N88" s="40"/>
      <c r="O88" s="41"/>
      <c r="P88" s="42"/>
      <c r="Q88" s="40"/>
      <c r="R88" s="41"/>
      <c r="S88" s="42"/>
      <c r="T88" s="40"/>
      <c r="U88" s="41"/>
      <c r="V88" s="42"/>
    </row>
    <row r="89" spans="1:22" ht="18.75" customHeight="1" x14ac:dyDescent="0.2">
      <c r="A89" s="69"/>
      <c r="B89" s="43"/>
      <c r="C89" s="44"/>
      <c r="D89" s="45"/>
      <c r="E89" s="49" t="s">
        <v>41</v>
      </c>
      <c r="F89" s="50"/>
      <c r="G89" s="51"/>
      <c r="H89" s="81"/>
      <c r="I89" s="82"/>
      <c r="J89" s="83"/>
      <c r="K89" s="40"/>
      <c r="L89" s="41"/>
      <c r="M89" s="42"/>
      <c r="N89" s="40"/>
      <c r="O89" s="41"/>
      <c r="P89" s="42"/>
      <c r="Q89" s="40"/>
      <c r="R89" s="41"/>
      <c r="S89" s="42"/>
      <c r="T89" s="40"/>
      <c r="U89" s="41"/>
      <c r="V89" s="42"/>
    </row>
    <row r="90" spans="1:22" ht="18.75" customHeight="1" x14ac:dyDescent="0.2">
      <c r="A90" s="69"/>
      <c r="B90" s="43"/>
      <c r="C90" s="44"/>
      <c r="D90" s="45"/>
      <c r="E90" s="52" t="s">
        <v>30</v>
      </c>
      <c r="F90" s="53"/>
      <c r="G90" s="54"/>
      <c r="H90" s="43"/>
      <c r="I90" s="44"/>
      <c r="J90" s="45"/>
      <c r="K90" s="43"/>
      <c r="L90" s="44"/>
      <c r="M90" s="45"/>
      <c r="N90" s="43"/>
      <c r="O90" s="44"/>
      <c r="P90" s="45"/>
      <c r="Q90" s="43"/>
      <c r="R90" s="44"/>
      <c r="S90" s="45"/>
      <c r="T90" s="43"/>
      <c r="U90" s="44"/>
      <c r="V90" s="45"/>
    </row>
    <row r="91" spans="1:22" s="10" customFormat="1" ht="24.75" customHeight="1" x14ac:dyDescent="0.2">
      <c r="A91" s="31" t="s">
        <v>0</v>
      </c>
      <c r="B91" s="32" t="s">
        <v>1</v>
      </c>
      <c r="C91" s="30" t="s">
        <v>2</v>
      </c>
      <c r="D91" s="33" t="s">
        <v>3</v>
      </c>
      <c r="E91" s="32" t="s">
        <v>1</v>
      </c>
      <c r="F91" s="30" t="s">
        <v>2</v>
      </c>
      <c r="G91" s="33" t="s">
        <v>3</v>
      </c>
      <c r="H91" s="32" t="s">
        <v>1</v>
      </c>
      <c r="I91" s="30" t="s">
        <v>2</v>
      </c>
      <c r="J91" s="33" t="s">
        <v>3</v>
      </c>
      <c r="K91" s="32" t="s">
        <v>1</v>
      </c>
      <c r="L91" s="30" t="s">
        <v>2</v>
      </c>
      <c r="M91" s="33" t="s">
        <v>3</v>
      </c>
      <c r="N91" s="32" t="s">
        <v>1</v>
      </c>
      <c r="O91" s="30" t="s">
        <v>2</v>
      </c>
      <c r="P91" s="33" t="s">
        <v>3</v>
      </c>
      <c r="Q91" s="32" t="s">
        <v>1</v>
      </c>
      <c r="R91" s="30" t="s">
        <v>2</v>
      </c>
      <c r="S91" s="33" t="s">
        <v>3</v>
      </c>
      <c r="T91" s="32" t="s">
        <v>1</v>
      </c>
      <c r="U91" s="30" t="s">
        <v>2</v>
      </c>
      <c r="V91" s="33" t="s">
        <v>3</v>
      </c>
    </row>
    <row r="92" spans="1:22" s="12" customFormat="1" ht="20" hidden="1" customHeight="1" x14ac:dyDescent="0.2">
      <c r="A92" s="38">
        <v>30</v>
      </c>
      <c r="B92" s="34">
        <f t="shared" ref="B92:B106" si="8">+C92-(D92-C92)</f>
        <v>155700</v>
      </c>
      <c r="C92" s="1">
        <v>237700</v>
      </c>
      <c r="D92" s="11">
        <f>+MROUND(C92*1.345, 100)</f>
        <v>319700</v>
      </c>
      <c r="E92" s="36">
        <f t="shared" ref="E92:E106" si="9">+F92-(G92-F92)</f>
        <v>163000</v>
      </c>
      <c r="F92" s="1">
        <v>248900</v>
      </c>
      <c r="G92" s="11">
        <f>+MROUND(F92*1.345, 100)</f>
        <v>334800</v>
      </c>
      <c r="H92" s="34">
        <f t="shared" ref="H92:H106" si="10">+I92-(J92-I92)</f>
        <v>170800</v>
      </c>
      <c r="I92" s="1">
        <v>260700</v>
      </c>
      <c r="J92" s="11">
        <f>+MROUND(I92*1.345, 100)</f>
        <v>350600</v>
      </c>
      <c r="K92" s="34">
        <f t="shared" ref="K92:K106" si="11">+L92-(M92-L92)</f>
        <v>178600</v>
      </c>
      <c r="L92" s="2">
        <v>272600</v>
      </c>
      <c r="M92" s="11">
        <f>+MROUND(L92*1.345, 100)</f>
        <v>366600</v>
      </c>
      <c r="N92" s="34">
        <f t="shared" ref="N92:N106" si="12">+O92-(P92-O92)</f>
        <v>186300</v>
      </c>
      <c r="O92" s="2">
        <v>284400</v>
      </c>
      <c r="P92" s="11">
        <f>+MROUND(O92*1.345, 100)</f>
        <v>382500</v>
      </c>
      <c r="Q92" s="34">
        <f t="shared" ref="Q92:Q106" si="13">+R92-(S92-R92)</f>
        <v>194100</v>
      </c>
      <c r="R92" s="2">
        <v>296300</v>
      </c>
      <c r="S92" s="11">
        <f>+MROUND(R92*1.345, 100)</f>
        <v>398500</v>
      </c>
      <c r="T92" s="34">
        <f t="shared" ref="T92:T106" si="14">+U92-(V92-U92)</f>
        <v>201800</v>
      </c>
      <c r="U92" s="2">
        <v>308100</v>
      </c>
      <c r="V92" s="11">
        <f>+MROUND(U92*1.345, 100)</f>
        <v>414400</v>
      </c>
    </row>
    <row r="93" spans="1:22" s="12" customFormat="1" ht="20" hidden="1" customHeight="1" x14ac:dyDescent="0.2">
      <c r="A93" s="38">
        <v>29</v>
      </c>
      <c r="B93" s="34">
        <f t="shared" si="8"/>
        <v>137900</v>
      </c>
      <c r="C93" s="1">
        <v>207900</v>
      </c>
      <c r="D93" s="11">
        <f>+MROUND(C93*1.3369, 100)</f>
        <v>277900</v>
      </c>
      <c r="E93" s="36">
        <f t="shared" si="9"/>
        <v>144500</v>
      </c>
      <c r="F93" s="1">
        <v>218300</v>
      </c>
      <c r="G93" s="11">
        <f>+MROUND(F93*1.338, 100)</f>
        <v>292100</v>
      </c>
      <c r="H93" s="34">
        <f t="shared" si="10"/>
        <v>151400</v>
      </c>
      <c r="I93" s="1">
        <v>228700</v>
      </c>
      <c r="J93" s="11">
        <f>+MROUND(I93*1.338, 100)</f>
        <v>306000</v>
      </c>
      <c r="K93" s="34">
        <f t="shared" si="11"/>
        <v>158500</v>
      </c>
      <c r="L93" s="2">
        <v>239100</v>
      </c>
      <c r="M93" s="11">
        <f>+MROUND(L93*1.3369, 100)</f>
        <v>319700</v>
      </c>
      <c r="N93" s="34">
        <f t="shared" si="12"/>
        <v>165200</v>
      </c>
      <c r="O93" s="2">
        <v>249500</v>
      </c>
      <c r="P93" s="11">
        <f>+MROUND(O93*1.338, 100)</f>
        <v>333800</v>
      </c>
      <c r="Q93" s="34">
        <f t="shared" si="13"/>
        <v>172300</v>
      </c>
      <c r="R93" s="2">
        <v>259900</v>
      </c>
      <c r="S93" s="11">
        <f>+MROUND(R93*1.3369, 100)</f>
        <v>347500</v>
      </c>
      <c r="T93" s="34">
        <f t="shared" si="14"/>
        <v>179200</v>
      </c>
      <c r="U93" s="2">
        <v>270300</v>
      </c>
      <c r="V93" s="11">
        <f>+MROUND(U93*1.3369, 100)</f>
        <v>361400</v>
      </c>
    </row>
    <row r="94" spans="1:22" s="12" customFormat="1" ht="20" hidden="1" customHeight="1" x14ac:dyDescent="0.2">
      <c r="A94" s="38">
        <v>28</v>
      </c>
      <c r="B94" s="34">
        <f t="shared" si="8"/>
        <v>121800</v>
      </c>
      <c r="C94" s="1">
        <v>182400</v>
      </c>
      <c r="D94" s="11">
        <f>+MROUND(C94*1.332, 100)</f>
        <v>243000</v>
      </c>
      <c r="E94" s="36">
        <f t="shared" si="9"/>
        <v>128100</v>
      </c>
      <c r="F94" s="1">
        <v>191500</v>
      </c>
      <c r="G94" s="11">
        <f>+MROUND(F94*1.331, 100)</f>
        <v>254900</v>
      </c>
      <c r="H94" s="34">
        <f t="shared" si="10"/>
        <v>134000</v>
      </c>
      <c r="I94" s="1">
        <v>200600</v>
      </c>
      <c r="J94" s="11">
        <f>+MROUND(I94*1.332, 100)</f>
        <v>267200</v>
      </c>
      <c r="K94" s="34">
        <f t="shared" si="11"/>
        <v>140100</v>
      </c>
      <c r="L94" s="2">
        <v>209800</v>
      </c>
      <c r="M94" s="11">
        <f>+MROUND(L94*1.332, 100)</f>
        <v>279500</v>
      </c>
      <c r="N94" s="34">
        <f t="shared" si="12"/>
        <v>146200</v>
      </c>
      <c r="O94" s="2">
        <v>218900</v>
      </c>
      <c r="P94" s="11">
        <f>+MROUND(O94*1.332, 100)</f>
        <v>291600</v>
      </c>
      <c r="Q94" s="34">
        <f t="shared" si="13"/>
        <v>152300</v>
      </c>
      <c r="R94" s="2">
        <v>228000</v>
      </c>
      <c r="S94" s="11">
        <f>+MROUND(R94*1.332, 100)</f>
        <v>303700</v>
      </c>
      <c r="T94" s="34">
        <f t="shared" si="14"/>
        <v>158400</v>
      </c>
      <c r="U94" s="2">
        <v>237100</v>
      </c>
      <c r="V94" s="11">
        <f>+MROUND(U94*1.332, 100)</f>
        <v>315800</v>
      </c>
    </row>
    <row r="95" spans="1:22" s="12" customFormat="1" ht="20" customHeight="1" x14ac:dyDescent="0.2">
      <c r="A95" s="38">
        <v>27</v>
      </c>
      <c r="B95" s="34">
        <f t="shared" si="8"/>
        <v>108000</v>
      </c>
      <c r="C95" s="1">
        <v>160000</v>
      </c>
      <c r="D95" s="11">
        <f>+MROUND(C95*1.325, 100)</f>
        <v>212000</v>
      </c>
      <c r="E95" s="36">
        <f t="shared" si="9"/>
        <v>113400</v>
      </c>
      <c r="F95" s="1">
        <v>168000</v>
      </c>
      <c r="G95" s="11">
        <f>+MROUND(F95*1.325, 100)</f>
        <v>222600</v>
      </c>
      <c r="H95" s="34">
        <f t="shared" si="10"/>
        <v>118800</v>
      </c>
      <c r="I95" s="1">
        <v>176000</v>
      </c>
      <c r="J95" s="11">
        <f>+MROUND(I95*1.325, 100)</f>
        <v>233200</v>
      </c>
      <c r="K95" s="34">
        <f t="shared" si="11"/>
        <v>124200</v>
      </c>
      <c r="L95" s="2">
        <v>184000</v>
      </c>
      <c r="M95" s="11">
        <f>+MROUND(L95*1.325, 100)</f>
        <v>243800</v>
      </c>
      <c r="N95" s="34">
        <f t="shared" si="12"/>
        <v>129600</v>
      </c>
      <c r="O95" s="2">
        <v>192000</v>
      </c>
      <c r="P95" s="11">
        <f>+MROUND(O95*1.325, 100)</f>
        <v>254400</v>
      </c>
      <c r="Q95" s="34">
        <f t="shared" si="13"/>
        <v>135000</v>
      </c>
      <c r="R95" s="2">
        <v>200000</v>
      </c>
      <c r="S95" s="11">
        <f>+MROUND(R95*1.325, 100)</f>
        <v>265000</v>
      </c>
      <c r="T95" s="34">
        <f t="shared" si="14"/>
        <v>140400</v>
      </c>
      <c r="U95" s="2">
        <v>208000</v>
      </c>
      <c r="V95" s="11">
        <f>+MROUND(U95*1.325, 100)</f>
        <v>275600</v>
      </c>
    </row>
    <row r="96" spans="1:22" s="12" customFormat="1" ht="20" customHeight="1" x14ac:dyDescent="0.2">
      <c r="A96" s="38">
        <v>26</v>
      </c>
      <c r="B96" s="34">
        <f t="shared" si="8"/>
        <v>97600</v>
      </c>
      <c r="C96" s="1">
        <v>142900</v>
      </c>
      <c r="D96" s="11">
        <f>+MROUND(C96*1.317, 100)</f>
        <v>188200</v>
      </c>
      <c r="E96" s="36">
        <f t="shared" si="9"/>
        <v>102300</v>
      </c>
      <c r="F96" s="1">
        <v>150000</v>
      </c>
      <c r="G96" s="11">
        <f>+MROUND(F96*1.318, 100)</f>
        <v>197700</v>
      </c>
      <c r="H96" s="34">
        <f t="shared" si="10"/>
        <v>107200</v>
      </c>
      <c r="I96" s="1">
        <v>157200</v>
      </c>
      <c r="J96" s="11">
        <f>+MROUND(I96*1.318, 100)</f>
        <v>207200</v>
      </c>
      <c r="K96" s="34">
        <f t="shared" si="11"/>
        <v>112200</v>
      </c>
      <c r="L96" s="2">
        <v>164300</v>
      </c>
      <c r="M96" s="11">
        <f>+MROUND(L96*1.317, 100)</f>
        <v>216400</v>
      </c>
      <c r="N96" s="34">
        <f t="shared" si="12"/>
        <v>117000</v>
      </c>
      <c r="O96" s="2">
        <v>171500</v>
      </c>
      <c r="P96" s="11">
        <f>+MROUND(O96*1.318, 100)</f>
        <v>226000</v>
      </c>
      <c r="Q96" s="34">
        <f t="shared" si="13"/>
        <v>121800</v>
      </c>
      <c r="R96" s="2">
        <v>178600</v>
      </c>
      <c r="S96" s="11">
        <f>+MROUND(R96*1.318, 100)</f>
        <v>235400</v>
      </c>
      <c r="T96" s="34">
        <f t="shared" si="14"/>
        <v>126700</v>
      </c>
      <c r="U96" s="2">
        <v>185800</v>
      </c>
      <c r="V96" s="11">
        <f>+MROUND(U96*1.318, 100)</f>
        <v>244900</v>
      </c>
    </row>
    <row r="97" spans="1:22" s="12" customFormat="1" ht="20" customHeight="1" x14ac:dyDescent="0.2">
      <c r="A97" s="38">
        <v>25</v>
      </c>
      <c r="B97" s="34">
        <f t="shared" si="8"/>
        <v>87900</v>
      </c>
      <c r="C97" s="1">
        <v>127600</v>
      </c>
      <c r="D97" s="11">
        <f>+MROUND(C97*1.311, 100)</f>
        <v>167300</v>
      </c>
      <c r="E97" s="36">
        <f t="shared" si="9"/>
        <v>92300</v>
      </c>
      <c r="F97" s="1">
        <v>134000</v>
      </c>
      <c r="G97" s="11">
        <f>+MROUND(F97*1.311, 100)</f>
        <v>175700</v>
      </c>
      <c r="H97" s="34">
        <f t="shared" si="10"/>
        <v>96700</v>
      </c>
      <c r="I97" s="1">
        <v>140400</v>
      </c>
      <c r="J97" s="11">
        <f>+MROUND(I97*1.311, 100)</f>
        <v>184100</v>
      </c>
      <c r="K97" s="34">
        <f t="shared" si="11"/>
        <v>101100</v>
      </c>
      <c r="L97" s="2">
        <v>146700</v>
      </c>
      <c r="M97" s="11">
        <f>+MROUND(L97*1.311, 100)</f>
        <v>192300</v>
      </c>
      <c r="N97" s="34">
        <f t="shared" si="12"/>
        <v>105500</v>
      </c>
      <c r="O97" s="2">
        <v>153100</v>
      </c>
      <c r="P97" s="11">
        <f>+MROUND(O97*1.311, 100)</f>
        <v>200700</v>
      </c>
      <c r="Q97" s="34">
        <f t="shared" si="13"/>
        <v>109900</v>
      </c>
      <c r="R97" s="2">
        <v>159500</v>
      </c>
      <c r="S97" s="11">
        <f>+MROUND(R97*1.311, 100)</f>
        <v>209100</v>
      </c>
      <c r="T97" s="34">
        <f t="shared" si="14"/>
        <v>114300</v>
      </c>
      <c r="U97" s="2">
        <v>165900</v>
      </c>
      <c r="V97" s="11">
        <f>+MROUND(U97*1.311, 100)</f>
        <v>217500</v>
      </c>
    </row>
    <row r="98" spans="1:22" s="12" customFormat="1" ht="20" customHeight="1" x14ac:dyDescent="0.2">
      <c r="A98" s="38">
        <v>24</v>
      </c>
      <c r="B98" s="34">
        <f t="shared" si="8"/>
        <v>79300</v>
      </c>
      <c r="C98" s="1">
        <v>113900</v>
      </c>
      <c r="D98" s="11">
        <f>+MROUND(C98*1.3035, 100)</f>
        <v>148500</v>
      </c>
      <c r="E98" s="36">
        <f t="shared" si="9"/>
        <v>83400</v>
      </c>
      <c r="F98" s="1">
        <v>119600</v>
      </c>
      <c r="G98" s="11">
        <f>+MROUND(F98*1.303, 100)</f>
        <v>155800</v>
      </c>
      <c r="H98" s="34">
        <f t="shared" si="10"/>
        <v>87300</v>
      </c>
      <c r="I98" s="1">
        <v>125300</v>
      </c>
      <c r="J98" s="11">
        <f>+MROUND(I98*1.3035, 100)</f>
        <v>163300</v>
      </c>
      <c r="K98" s="34">
        <f t="shared" si="11"/>
        <v>91200</v>
      </c>
      <c r="L98" s="2">
        <v>131000</v>
      </c>
      <c r="M98" s="11">
        <f>+MROUND(L98*1.3035, 100)</f>
        <v>170800</v>
      </c>
      <c r="N98" s="34">
        <f t="shared" si="12"/>
        <v>95300</v>
      </c>
      <c r="O98" s="2">
        <v>136700</v>
      </c>
      <c r="P98" s="11">
        <f>+MROUND(O98*1.303, 100)</f>
        <v>178100</v>
      </c>
      <c r="Q98" s="34">
        <f t="shared" si="13"/>
        <v>99200</v>
      </c>
      <c r="R98" s="2">
        <v>142400</v>
      </c>
      <c r="S98" s="11">
        <f>+MROUND(R98*1.3035, 100)</f>
        <v>185600</v>
      </c>
      <c r="T98" s="34">
        <f t="shared" si="14"/>
        <v>103200</v>
      </c>
      <c r="U98" s="2">
        <v>148100</v>
      </c>
      <c r="V98" s="11">
        <f>+MROUND(U98*1.3035, 100)</f>
        <v>193000</v>
      </c>
    </row>
    <row r="99" spans="1:22" s="12" customFormat="1" ht="20" customHeight="1" x14ac:dyDescent="0.2">
      <c r="A99" s="38">
        <v>23</v>
      </c>
      <c r="B99" s="34">
        <f t="shared" si="8"/>
        <v>71700</v>
      </c>
      <c r="C99" s="1">
        <v>101700</v>
      </c>
      <c r="D99" s="11">
        <f>+MROUND(C99*1.295, 100)</f>
        <v>131700</v>
      </c>
      <c r="E99" s="36">
        <f t="shared" si="9"/>
        <v>75200</v>
      </c>
      <c r="F99" s="1">
        <v>106800</v>
      </c>
      <c r="G99" s="11">
        <f>+MROUND(F99*1.296, 100)</f>
        <v>138400</v>
      </c>
      <c r="H99" s="34">
        <f t="shared" si="10"/>
        <v>78700</v>
      </c>
      <c r="I99" s="1">
        <v>111900</v>
      </c>
      <c r="J99" s="11">
        <f>+MROUND(I99*1.297, 100)</f>
        <v>145100</v>
      </c>
      <c r="K99" s="34">
        <f t="shared" si="11"/>
        <v>82500</v>
      </c>
      <c r="L99" s="2">
        <v>117000</v>
      </c>
      <c r="M99" s="11">
        <f>+MROUND(L99*1.295, 100)</f>
        <v>151500</v>
      </c>
      <c r="N99" s="34">
        <f t="shared" si="12"/>
        <v>85800</v>
      </c>
      <c r="O99" s="2">
        <v>122000</v>
      </c>
      <c r="P99" s="11">
        <f>+MROUND(O99*1.297, 100)</f>
        <v>158200</v>
      </c>
      <c r="Q99" s="34">
        <f t="shared" si="13"/>
        <v>89600</v>
      </c>
      <c r="R99" s="2">
        <v>127100</v>
      </c>
      <c r="S99" s="11">
        <f>+MROUND(R99*1.295, 100)</f>
        <v>164600</v>
      </c>
      <c r="T99" s="34">
        <f t="shared" si="14"/>
        <v>93200</v>
      </c>
      <c r="U99" s="2">
        <v>132200</v>
      </c>
      <c r="V99" s="11">
        <f>+MROUND(U99*1.295, 100)</f>
        <v>171200</v>
      </c>
    </row>
    <row r="100" spans="1:22" s="12" customFormat="1" ht="20" customHeight="1" x14ac:dyDescent="0.2">
      <c r="A100" s="38">
        <v>22</v>
      </c>
      <c r="B100" s="34">
        <f t="shared" si="8"/>
        <v>64600</v>
      </c>
      <c r="C100" s="1">
        <v>90800</v>
      </c>
      <c r="D100" s="11">
        <f>+MROUND(C100*1.289, 100)</f>
        <v>117000</v>
      </c>
      <c r="E100" s="36">
        <f t="shared" si="9"/>
        <v>67800</v>
      </c>
      <c r="F100" s="1">
        <v>95300</v>
      </c>
      <c r="G100" s="11">
        <f>+MROUND(F100*1.289, 100)</f>
        <v>122800</v>
      </c>
      <c r="H100" s="34">
        <f t="shared" si="10"/>
        <v>71100</v>
      </c>
      <c r="I100" s="1">
        <v>99900</v>
      </c>
      <c r="J100" s="11">
        <f>+MROUND(I100*1.288, 100)</f>
        <v>128700</v>
      </c>
      <c r="K100" s="34">
        <f t="shared" si="11"/>
        <v>74200</v>
      </c>
      <c r="L100" s="2">
        <v>104400</v>
      </c>
      <c r="M100" s="11">
        <f>+MROUND(L100*1.289, 100)</f>
        <v>134600</v>
      </c>
      <c r="N100" s="34">
        <f t="shared" si="12"/>
        <v>77600</v>
      </c>
      <c r="O100" s="2">
        <v>109000</v>
      </c>
      <c r="P100" s="11">
        <f>+MROUND(O100*1.288, 100)</f>
        <v>140400</v>
      </c>
      <c r="Q100" s="34">
        <f t="shared" si="13"/>
        <v>80700</v>
      </c>
      <c r="R100" s="2">
        <v>113500</v>
      </c>
      <c r="S100" s="11">
        <f>+MROUND(R100*1.289, 100)</f>
        <v>146300</v>
      </c>
      <c r="T100" s="34">
        <f t="shared" si="14"/>
        <v>83900</v>
      </c>
      <c r="U100" s="2">
        <v>118000</v>
      </c>
      <c r="V100" s="11">
        <f>+MROUND(U100*1.289, 100)</f>
        <v>152100</v>
      </c>
    </row>
    <row r="101" spans="1:22" s="12" customFormat="1" ht="20" customHeight="1" x14ac:dyDescent="0.2">
      <c r="A101" s="38">
        <v>21</v>
      </c>
      <c r="B101" s="34">
        <f t="shared" si="8"/>
        <v>58400</v>
      </c>
      <c r="C101" s="1">
        <v>81200</v>
      </c>
      <c r="D101" s="11">
        <f>+MROUND(C101*1.281, 100)</f>
        <v>104000</v>
      </c>
      <c r="E101" s="36">
        <f t="shared" si="9"/>
        <v>61400</v>
      </c>
      <c r="F101" s="1">
        <v>85300</v>
      </c>
      <c r="G101" s="11">
        <f>+MROUND(F101*1.28, 100)</f>
        <v>109200</v>
      </c>
      <c r="H101" s="34">
        <f t="shared" si="10"/>
        <v>64300</v>
      </c>
      <c r="I101" s="1">
        <v>89300</v>
      </c>
      <c r="J101" s="11">
        <f>+MROUND(I101*1.28, 100)</f>
        <v>114300</v>
      </c>
      <c r="K101" s="34">
        <f t="shared" si="11"/>
        <v>67200</v>
      </c>
      <c r="L101" s="2">
        <v>93400</v>
      </c>
      <c r="M101" s="11">
        <f>+MROUND(L101*1.281, 100)</f>
        <v>119600</v>
      </c>
      <c r="N101" s="34">
        <f t="shared" si="12"/>
        <v>70100</v>
      </c>
      <c r="O101" s="2">
        <v>97400</v>
      </c>
      <c r="P101" s="11">
        <f>+MROUND(O101*1.28, 100)</f>
        <v>124700</v>
      </c>
      <c r="Q101" s="34">
        <f t="shared" si="13"/>
        <v>73000</v>
      </c>
      <c r="R101" s="2">
        <v>101500</v>
      </c>
      <c r="S101" s="11">
        <f>+MROUND(R101*1.281, 100)</f>
        <v>130000</v>
      </c>
      <c r="T101" s="34">
        <f t="shared" si="14"/>
        <v>75800</v>
      </c>
      <c r="U101" s="2">
        <v>105400</v>
      </c>
      <c r="V101" s="11">
        <f>+MROUND(U101*1.281, 100)</f>
        <v>135000</v>
      </c>
    </row>
    <row r="102" spans="1:22" s="12" customFormat="1" ht="20" customHeight="1" x14ac:dyDescent="0.2">
      <c r="A102" s="38">
        <v>20</v>
      </c>
      <c r="B102" s="34">
        <f t="shared" si="8"/>
        <v>53800</v>
      </c>
      <c r="C102" s="1">
        <v>73800</v>
      </c>
      <c r="D102" s="11">
        <f>+MROUND(C102*1.271, 100)</f>
        <v>93800</v>
      </c>
      <c r="E102" s="36">
        <f t="shared" si="9"/>
        <v>56400</v>
      </c>
      <c r="F102" s="1">
        <v>77500</v>
      </c>
      <c r="G102" s="11">
        <f>+MROUND(F102*1.272, 100)</f>
        <v>98600</v>
      </c>
      <c r="H102" s="34">
        <f t="shared" si="10"/>
        <v>59000</v>
      </c>
      <c r="I102" s="1">
        <v>81200</v>
      </c>
      <c r="J102" s="11">
        <f>+MROUND(I102*1.273, 100)</f>
        <v>103400</v>
      </c>
      <c r="K102" s="34">
        <f t="shared" si="11"/>
        <v>61800</v>
      </c>
      <c r="L102" s="2">
        <v>84900</v>
      </c>
      <c r="M102" s="11">
        <f>+MROUND(L102*1.272, 100)</f>
        <v>108000</v>
      </c>
      <c r="N102" s="34">
        <f t="shared" si="12"/>
        <v>64500</v>
      </c>
      <c r="O102" s="2">
        <v>88600</v>
      </c>
      <c r="P102" s="11">
        <f>+MROUND(O102*1.272, 100)</f>
        <v>112700</v>
      </c>
      <c r="Q102" s="34">
        <f t="shared" si="13"/>
        <v>67100</v>
      </c>
      <c r="R102" s="2">
        <v>92300</v>
      </c>
      <c r="S102" s="11">
        <f>+MROUND(R102*1.273, 100)</f>
        <v>117500</v>
      </c>
      <c r="T102" s="34">
        <f t="shared" si="14"/>
        <v>69700</v>
      </c>
      <c r="U102" s="2">
        <v>95900</v>
      </c>
      <c r="V102" s="11">
        <f>+MROUND(U102*1.273, 100)</f>
        <v>122100</v>
      </c>
    </row>
    <row r="103" spans="1:22" s="12" customFormat="1" ht="20" customHeight="1" x14ac:dyDescent="0.2">
      <c r="A103" s="38">
        <v>19</v>
      </c>
      <c r="B103" s="34">
        <f t="shared" si="8"/>
        <v>49200</v>
      </c>
      <c r="C103" s="1">
        <v>67000</v>
      </c>
      <c r="D103" s="11">
        <f>+MROUND(C103*1.265, 100)</f>
        <v>84800</v>
      </c>
      <c r="E103" s="36">
        <f t="shared" si="9"/>
        <v>51700</v>
      </c>
      <c r="F103" s="1">
        <v>70400</v>
      </c>
      <c r="G103" s="11">
        <f>+MROUND(F103*1.265, 100)</f>
        <v>89100</v>
      </c>
      <c r="H103" s="34">
        <f t="shared" si="10"/>
        <v>54200</v>
      </c>
      <c r="I103" s="1">
        <v>73700</v>
      </c>
      <c r="J103" s="11">
        <f>+MROUND(I103*1.265, 100)</f>
        <v>93200</v>
      </c>
      <c r="K103" s="34">
        <f t="shared" si="11"/>
        <v>56700</v>
      </c>
      <c r="L103" s="2">
        <v>77100</v>
      </c>
      <c r="M103" s="11">
        <f>+MROUND(L103*1.265, 100)</f>
        <v>97500</v>
      </c>
      <c r="N103" s="34">
        <f t="shared" si="12"/>
        <v>59100</v>
      </c>
      <c r="O103" s="2">
        <v>80400</v>
      </c>
      <c r="P103" s="11">
        <f>+MROUND(O103*1.265, 100)</f>
        <v>101700</v>
      </c>
      <c r="Q103" s="34">
        <f t="shared" si="13"/>
        <v>61600</v>
      </c>
      <c r="R103" s="2">
        <v>83800</v>
      </c>
      <c r="S103" s="11">
        <f>+MROUND(R103*1.265, 100)</f>
        <v>106000</v>
      </c>
      <c r="T103" s="34">
        <f t="shared" si="14"/>
        <v>64000</v>
      </c>
      <c r="U103" s="2">
        <v>87100</v>
      </c>
      <c r="V103" s="11">
        <f>+MROUND(U103*1.265, 100)</f>
        <v>110200</v>
      </c>
    </row>
    <row r="104" spans="1:22" s="12" customFormat="1" ht="20" customHeight="1" x14ac:dyDescent="0.2">
      <c r="A104" s="38">
        <v>18</v>
      </c>
      <c r="B104" s="34">
        <f t="shared" si="8"/>
        <v>45200</v>
      </c>
      <c r="C104" s="1">
        <v>60900</v>
      </c>
      <c r="D104" s="11">
        <f>+MROUND(C104*1.257, 100)</f>
        <v>76600</v>
      </c>
      <c r="E104" s="36">
        <f t="shared" si="9"/>
        <v>47500</v>
      </c>
      <c r="F104" s="1">
        <v>63900</v>
      </c>
      <c r="G104" s="11">
        <f>+MROUND(F104*1.257, 100)</f>
        <v>80300</v>
      </c>
      <c r="H104" s="34">
        <f t="shared" si="10"/>
        <v>49800</v>
      </c>
      <c r="I104" s="1">
        <v>67000</v>
      </c>
      <c r="J104" s="11">
        <f>+MROUND(I104*1.257, 100)</f>
        <v>84200</v>
      </c>
      <c r="K104" s="34">
        <f t="shared" si="11"/>
        <v>52000</v>
      </c>
      <c r="L104" s="2">
        <v>70000</v>
      </c>
      <c r="M104" s="11">
        <f>+MROUND(L104*1.257, 100)</f>
        <v>88000</v>
      </c>
      <c r="N104" s="34">
        <f t="shared" si="12"/>
        <v>54400</v>
      </c>
      <c r="O104" s="2">
        <v>73100</v>
      </c>
      <c r="P104" s="11">
        <f>+MROUND(O104*1.256, 100)</f>
        <v>91800</v>
      </c>
      <c r="Q104" s="34">
        <f t="shared" si="13"/>
        <v>56500</v>
      </c>
      <c r="R104" s="2">
        <v>76100</v>
      </c>
      <c r="S104" s="11">
        <f>+MROUND(R104*1.257, 100)</f>
        <v>95700</v>
      </c>
      <c r="T104" s="34">
        <f t="shared" si="14"/>
        <v>58800</v>
      </c>
      <c r="U104" s="2">
        <v>79100</v>
      </c>
      <c r="V104" s="11">
        <f>+MROUND(U104*1.257, 100)</f>
        <v>99400</v>
      </c>
    </row>
    <row r="105" spans="1:22" s="13" customFormat="1" ht="20" customHeight="1" x14ac:dyDescent="0.2">
      <c r="A105" s="39">
        <v>17</v>
      </c>
      <c r="B105" s="34">
        <f t="shared" si="8"/>
        <v>41600</v>
      </c>
      <c r="C105" s="1">
        <v>55300</v>
      </c>
      <c r="D105" s="11">
        <f>+MROUND(C105*1.247, 100)</f>
        <v>69000</v>
      </c>
      <c r="E105" s="36">
        <f t="shared" si="9"/>
        <v>43600</v>
      </c>
      <c r="F105" s="1">
        <v>58100</v>
      </c>
      <c r="G105" s="11">
        <f>+MROUND(F105*1.249, 100)</f>
        <v>72600</v>
      </c>
      <c r="H105" s="34">
        <f t="shared" si="10"/>
        <v>45700</v>
      </c>
      <c r="I105" s="1">
        <v>60800</v>
      </c>
      <c r="J105" s="11">
        <f>+MROUND(I105*1.248, 100)</f>
        <v>75900</v>
      </c>
      <c r="K105" s="34">
        <f t="shared" si="11"/>
        <v>47800</v>
      </c>
      <c r="L105" s="2">
        <v>63600</v>
      </c>
      <c r="M105" s="11">
        <f>+MROUND(L105*1.248, 100)</f>
        <v>79400</v>
      </c>
      <c r="N105" s="34">
        <f t="shared" si="12"/>
        <v>49900</v>
      </c>
      <c r="O105" s="2">
        <v>66400</v>
      </c>
      <c r="P105" s="11">
        <f>+MROUND(O105*1.248, 100)</f>
        <v>82900</v>
      </c>
      <c r="Q105" s="34">
        <f t="shared" si="13"/>
        <v>51900</v>
      </c>
      <c r="R105" s="2">
        <v>69100</v>
      </c>
      <c r="S105" s="11">
        <f>+MROUND(R105*1.249, 100)</f>
        <v>86300</v>
      </c>
      <c r="T105" s="34">
        <f t="shared" si="14"/>
        <v>54000</v>
      </c>
      <c r="U105" s="2">
        <v>71900</v>
      </c>
      <c r="V105" s="11">
        <f>+MROUND(U105*1.249, 100)</f>
        <v>89800</v>
      </c>
    </row>
    <row r="106" spans="1:22" s="12" customFormat="1" ht="20" customHeight="1" thickBot="1" x14ac:dyDescent="0.25">
      <c r="A106" s="38">
        <v>16</v>
      </c>
      <c r="B106" s="35">
        <f t="shared" si="8"/>
        <v>38200</v>
      </c>
      <c r="C106" s="14">
        <v>50200</v>
      </c>
      <c r="D106" s="15">
        <f>+MROUND(C106*1.239, 100)</f>
        <v>62200</v>
      </c>
      <c r="E106" s="37">
        <f t="shared" si="9"/>
        <v>40000</v>
      </c>
      <c r="F106" s="14">
        <v>52700</v>
      </c>
      <c r="G106" s="15">
        <f>+MROUND(F106*1.241, 100)</f>
        <v>65400</v>
      </c>
      <c r="H106" s="35">
        <f t="shared" si="10"/>
        <v>41900</v>
      </c>
      <c r="I106" s="14">
        <v>55200</v>
      </c>
      <c r="J106" s="15">
        <f>+MROUND(I106*1.241, 100)</f>
        <v>68500</v>
      </c>
      <c r="K106" s="35">
        <f t="shared" si="11"/>
        <v>43800</v>
      </c>
      <c r="L106" s="16">
        <v>57700</v>
      </c>
      <c r="M106" s="15">
        <f>+MROUND(L106*1.241, 100)</f>
        <v>71600</v>
      </c>
      <c r="N106" s="35">
        <f t="shared" si="12"/>
        <v>45700</v>
      </c>
      <c r="O106" s="16">
        <v>60200</v>
      </c>
      <c r="P106" s="15">
        <f>+MROUND(O106*1.241, 100)</f>
        <v>74700</v>
      </c>
      <c r="Q106" s="35">
        <f t="shared" si="13"/>
        <v>47800</v>
      </c>
      <c r="R106" s="16">
        <v>62800</v>
      </c>
      <c r="S106" s="15">
        <f>+MROUND(R106*1.239, 100)</f>
        <v>77800</v>
      </c>
      <c r="T106" s="35">
        <f t="shared" si="14"/>
        <v>49700</v>
      </c>
      <c r="U106" s="16">
        <v>65300</v>
      </c>
      <c r="V106" s="15">
        <f>+MROUND(U106*1.239, 100)</f>
        <v>80900</v>
      </c>
    </row>
    <row r="107" spans="1:22" ht="18" customHeight="1" x14ac:dyDescent="0.2"/>
    <row r="108" spans="1:22" ht="18" customHeight="1" x14ac:dyDescent="0.2"/>
    <row r="109" spans="1:22" ht="18" customHeight="1" x14ac:dyDescent="0.2"/>
    <row r="110" spans="1:22" ht="18" customHeight="1" x14ac:dyDescent="0.2"/>
    <row r="111" spans="1:22" ht="18" customHeight="1" x14ac:dyDescent="0.2"/>
    <row r="112" spans="1:22" ht="18" customHeight="1" x14ac:dyDescent="0.2"/>
  </sheetData>
  <mergeCells count="204">
    <mergeCell ref="H83:J83"/>
    <mergeCell ref="H89:J89"/>
    <mergeCell ref="B1:P1"/>
    <mergeCell ref="B2:D2"/>
    <mergeCell ref="E2:G2"/>
    <mergeCell ref="H2:J2"/>
    <mergeCell ref="K2:M2"/>
    <mergeCell ref="N2:P2"/>
    <mergeCell ref="B20:D20"/>
    <mergeCell ref="E20:G20"/>
    <mergeCell ref="H20:J20"/>
    <mergeCell ref="K20:M20"/>
    <mergeCell ref="N20:P20"/>
    <mergeCell ref="B21:D21"/>
    <mergeCell ref="E21:G21"/>
    <mergeCell ref="H21:J21"/>
    <mergeCell ref="K21:M21"/>
    <mergeCell ref="N21:P21"/>
    <mergeCell ref="B22:D22"/>
    <mergeCell ref="E22:G22"/>
    <mergeCell ref="H22:J22"/>
    <mergeCell ref="K22:M22"/>
    <mergeCell ref="N22:P22"/>
    <mergeCell ref="B23:D23"/>
    <mergeCell ref="E23:G23"/>
    <mergeCell ref="H23:J23"/>
    <mergeCell ref="N23:P23"/>
    <mergeCell ref="B26:D26"/>
    <mergeCell ref="E26:G26"/>
    <mergeCell ref="H26:J26"/>
    <mergeCell ref="B27:D27"/>
    <mergeCell ref="E27:G27"/>
    <mergeCell ref="H27:J27"/>
    <mergeCell ref="B24:D24"/>
    <mergeCell ref="E24:G24"/>
    <mergeCell ref="H24:J24"/>
    <mergeCell ref="B25:D25"/>
    <mergeCell ref="E25:G25"/>
    <mergeCell ref="H25:J25"/>
    <mergeCell ref="B31:D31"/>
    <mergeCell ref="E31:G31"/>
    <mergeCell ref="B32:D32"/>
    <mergeCell ref="E32:G32"/>
    <mergeCell ref="B33:D33"/>
    <mergeCell ref="E33:G33"/>
    <mergeCell ref="B28:D28"/>
    <mergeCell ref="E28:G28"/>
    <mergeCell ref="B29:D29"/>
    <mergeCell ref="E29:G29"/>
    <mergeCell ref="B30:D30"/>
    <mergeCell ref="E30:G30"/>
    <mergeCell ref="B34:D34"/>
    <mergeCell ref="B35:D35"/>
    <mergeCell ref="B36:D36"/>
    <mergeCell ref="B39:P39"/>
    <mergeCell ref="B40:D40"/>
    <mergeCell ref="E40:G40"/>
    <mergeCell ref="H40:J40"/>
    <mergeCell ref="K40:M40"/>
    <mergeCell ref="N40:P40"/>
    <mergeCell ref="B57:D57"/>
    <mergeCell ref="E57:G57"/>
    <mergeCell ref="H57:J57"/>
    <mergeCell ref="K57:M57"/>
    <mergeCell ref="N57:P57"/>
    <mergeCell ref="B58:D58"/>
    <mergeCell ref="E58:G58"/>
    <mergeCell ref="H58:J58"/>
    <mergeCell ref="K58:M58"/>
    <mergeCell ref="N58:P58"/>
    <mergeCell ref="B59:D59"/>
    <mergeCell ref="E59:G59"/>
    <mergeCell ref="H59:J59"/>
    <mergeCell ref="K59:M59"/>
    <mergeCell ref="N59:P59"/>
    <mergeCell ref="B60:D60"/>
    <mergeCell ref="E60:G60"/>
    <mergeCell ref="H60:J60"/>
    <mergeCell ref="N60:P60"/>
    <mergeCell ref="B63:D63"/>
    <mergeCell ref="E63:G63"/>
    <mergeCell ref="H63:J63"/>
    <mergeCell ref="B64:D64"/>
    <mergeCell ref="E64:G64"/>
    <mergeCell ref="H64:J64"/>
    <mergeCell ref="B61:D61"/>
    <mergeCell ref="E61:G61"/>
    <mergeCell ref="H61:J61"/>
    <mergeCell ref="B62:D62"/>
    <mergeCell ref="E62:G62"/>
    <mergeCell ref="H62:J62"/>
    <mergeCell ref="B68:D68"/>
    <mergeCell ref="E68:G68"/>
    <mergeCell ref="B69:D69"/>
    <mergeCell ref="E69:G69"/>
    <mergeCell ref="B70:D70"/>
    <mergeCell ref="E70:G70"/>
    <mergeCell ref="B65:D65"/>
    <mergeCell ref="E65:G65"/>
    <mergeCell ref="B66:D66"/>
    <mergeCell ref="E66:G66"/>
    <mergeCell ref="B67:D67"/>
    <mergeCell ref="E67:G67"/>
    <mergeCell ref="E77:G77"/>
    <mergeCell ref="H77:J77"/>
    <mergeCell ref="K77:M77"/>
    <mergeCell ref="N77:P77"/>
    <mergeCell ref="Q77:S77"/>
    <mergeCell ref="T77:V77"/>
    <mergeCell ref="B71:D71"/>
    <mergeCell ref="B72:D72"/>
    <mergeCell ref="B73:D73"/>
    <mergeCell ref="N84:P84"/>
    <mergeCell ref="N85:P85"/>
    <mergeCell ref="T84:V84"/>
    <mergeCell ref="T85:V85"/>
    <mergeCell ref="H84:J84"/>
    <mergeCell ref="H85:J85"/>
    <mergeCell ref="H86:J86"/>
    <mergeCell ref="H88:J88"/>
    <mergeCell ref="H87:J87"/>
    <mergeCell ref="A76:V76"/>
    <mergeCell ref="E78:G78"/>
    <mergeCell ref="E79:G79"/>
    <mergeCell ref="H78:J78"/>
    <mergeCell ref="H79:J79"/>
    <mergeCell ref="H80:J80"/>
    <mergeCell ref="H81:J81"/>
    <mergeCell ref="H82:J82"/>
    <mergeCell ref="E81:G81"/>
    <mergeCell ref="E80:G80"/>
    <mergeCell ref="N80:P80"/>
    <mergeCell ref="N81:P81"/>
    <mergeCell ref="N82:P82"/>
    <mergeCell ref="N83:P83"/>
    <mergeCell ref="T81:V81"/>
    <mergeCell ref="T82:V82"/>
    <mergeCell ref="T83:V83"/>
    <mergeCell ref="A77:A90"/>
    <mergeCell ref="B77:D77"/>
    <mergeCell ref="B81:D81"/>
    <mergeCell ref="B82:D82"/>
    <mergeCell ref="B83:D83"/>
    <mergeCell ref="B84:D84"/>
    <mergeCell ref="B78:D78"/>
    <mergeCell ref="B79:D79"/>
    <mergeCell ref="B80:D80"/>
    <mergeCell ref="E90:G90"/>
    <mergeCell ref="E89:G89"/>
    <mergeCell ref="E88:G88"/>
    <mergeCell ref="E87:G87"/>
    <mergeCell ref="E83:G83"/>
    <mergeCell ref="E86:G86"/>
    <mergeCell ref="E85:G85"/>
    <mergeCell ref="E84:G84"/>
    <mergeCell ref="E82:G82"/>
    <mergeCell ref="K78:M78"/>
    <mergeCell ref="K79:M79"/>
    <mergeCell ref="K80:M80"/>
    <mergeCell ref="K81:M81"/>
    <mergeCell ref="K82:M82"/>
    <mergeCell ref="K83:M83"/>
    <mergeCell ref="K84:M84"/>
    <mergeCell ref="K85:M85"/>
    <mergeCell ref="K86:M86"/>
    <mergeCell ref="Q87:S87"/>
    <mergeCell ref="Q88:S88"/>
    <mergeCell ref="Q89:S89"/>
    <mergeCell ref="Q90:S90"/>
    <mergeCell ref="H90:J90"/>
    <mergeCell ref="B85:D85"/>
    <mergeCell ref="B86:D86"/>
    <mergeCell ref="B87:D87"/>
    <mergeCell ref="B88:D88"/>
    <mergeCell ref="B89:D89"/>
    <mergeCell ref="B90:D90"/>
    <mergeCell ref="K87:M87"/>
    <mergeCell ref="K88:M88"/>
    <mergeCell ref="K89:M89"/>
    <mergeCell ref="K90:M90"/>
    <mergeCell ref="T86:V86"/>
    <mergeCell ref="T87:V87"/>
    <mergeCell ref="T88:V88"/>
    <mergeCell ref="T89:V89"/>
    <mergeCell ref="T90:V90"/>
    <mergeCell ref="N78:P78"/>
    <mergeCell ref="N79:P79"/>
    <mergeCell ref="Q78:S78"/>
    <mergeCell ref="Q79:S79"/>
    <mergeCell ref="T78:V78"/>
    <mergeCell ref="T79:V79"/>
    <mergeCell ref="T80:V80"/>
    <mergeCell ref="N86:P86"/>
    <mergeCell ref="N87:P87"/>
    <mergeCell ref="N88:P88"/>
    <mergeCell ref="N89:P89"/>
    <mergeCell ref="N90:P90"/>
    <mergeCell ref="Q80:S80"/>
    <mergeCell ref="Q81:S81"/>
    <mergeCell ref="Q82:S82"/>
    <mergeCell ref="Q83:S83"/>
    <mergeCell ref="Q84:S84"/>
    <mergeCell ref="Q85:S85"/>
    <mergeCell ref="Q86:S86"/>
  </mergeCells>
  <printOptions horizontalCentered="1"/>
  <pageMargins left="0.25" right="0.25" top="0.75" bottom="0.75" header="0.3" footer="0.3"/>
  <pageSetup paperSize="5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84BF3-4140-4590-AFAC-78B65ACEBFC9}">
  <dimension ref="A1:C96"/>
  <sheetViews>
    <sheetView topLeftCell="A69" workbookViewId="0">
      <selection activeCell="C90" sqref="C90"/>
    </sheetView>
  </sheetViews>
  <sheetFormatPr baseColWidth="10" defaultColWidth="8.83203125" defaultRowHeight="15" x14ac:dyDescent="0.2"/>
  <cols>
    <col min="1" max="1" width="38" customWidth="1"/>
  </cols>
  <sheetData>
    <row r="1" spans="1:3" x14ac:dyDescent="0.2">
      <c r="A1" s="17" t="s">
        <v>48</v>
      </c>
      <c r="B1" s="24"/>
      <c r="C1" s="18"/>
    </row>
    <row r="2" spans="1:3" x14ac:dyDescent="0.2">
      <c r="A2" s="18"/>
      <c r="B2" s="24"/>
      <c r="C2" s="18"/>
    </row>
    <row r="3" spans="1:3" x14ac:dyDescent="0.2">
      <c r="A3" s="19" t="s">
        <v>47</v>
      </c>
      <c r="B3" s="19" t="s">
        <v>49</v>
      </c>
      <c r="C3" s="18"/>
    </row>
    <row r="4" spans="1:3" x14ac:dyDescent="0.2">
      <c r="A4" s="20" t="s">
        <v>50</v>
      </c>
      <c r="B4" s="25">
        <v>20</v>
      </c>
      <c r="C4" s="18"/>
    </row>
    <row r="5" spans="1:3" x14ac:dyDescent="0.2">
      <c r="A5" s="20" t="s">
        <v>51</v>
      </c>
      <c r="B5" s="25">
        <v>22</v>
      </c>
      <c r="C5" s="18"/>
    </row>
    <row r="6" spans="1:3" x14ac:dyDescent="0.2">
      <c r="A6" s="20" t="s">
        <v>52</v>
      </c>
      <c r="B6" s="25">
        <v>24</v>
      </c>
      <c r="C6" s="18"/>
    </row>
    <row r="7" spans="1:3" x14ac:dyDescent="0.2">
      <c r="A7" s="20" t="s">
        <v>53</v>
      </c>
      <c r="B7" s="25">
        <v>24</v>
      </c>
      <c r="C7" s="18"/>
    </row>
    <row r="8" spans="1:3" x14ac:dyDescent="0.2">
      <c r="A8" s="20" t="s">
        <v>54</v>
      </c>
      <c r="B8" s="25">
        <v>24</v>
      </c>
      <c r="C8" s="18"/>
    </row>
    <row r="9" spans="1:3" x14ac:dyDescent="0.2">
      <c r="A9" s="20" t="s">
        <v>55</v>
      </c>
      <c r="B9" s="25">
        <v>23</v>
      </c>
      <c r="C9" s="18"/>
    </row>
    <row r="10" spans="1:3" x14ac:dyDescent="0.2">
      <c r="A10" s="20" t="s">
        <v>56</v>
      </c>
      <c r="B10" s="25">
        <v>25</v>
      </c>
      <c r="C10" s="18"/>
    </row>
    <row r="11" spans="1:3" x14ac:dyDescent="0.2">
      <c r="A11" s="21" t="s">
        <v>57</v>
      </c>
      <c r="B11" s="25">
        <v>22</v>
      </c>
      <c r="C11" s="18"/>
    </row>
    <row r="12" spans="1:3" x14ac:dyDescent="0.2">
      <c r="A12" s="20" t="s">
        <v>58</v>
      </c>
      <c r="B12" s="25">
        <v>23</v>
      </c>
      <c r="C12" s="18"/>
    </row>
    <row r="13" spans="1:3" x14ac:dyDescent="0.2">
      <c r="A13" s="20" t="s">
        <v>59</v>
      </c>
      <c r="B13" s="25">
        <v>23</v>
      </c>
      <c r="C13" s="18"/>
    </row>
    <row r="14" spans="1:3" x14ac:dyDescent="0.2">
      <c r="A14" s="20" t="s">
        <v>60</v>
      </c>
      <c r="B14" s="25">
        <v>21</v>
      </c>
      <c r="C14" s="18"/>
    </row>
    <row r="15" spans="1:3" x14ac:dyDescent="0.2">
      <c r="A15" s="20" t="s">
        <v>61</v>
      </c>
      <c r="B15" s="25">
        <v>22</v>
      </c>
      <c r="C15" s="18"/>
    </row>
    <row r="16" spans="1:3" x14ac:dyDescent="0.2">
      <c r="A16" s="20" t="s">
        <v>62</v>
      </c>
      <c r="B16" s="25">
        <v>24</v>
      </c>
      <c r="C16" s="18"/>
    </row>
    <row r="17" spans="1:3" x14ac:dyDescent="0.2">
      <c r="A17" s="20" t="s">
        <v>63</v>
      </c>
      <c r="B17" s="25">
        <v>24</v>
      </c>
      <c r="C17" s="18"/>
    </row>
    <row r="18" spans="1:3" x14ac:dyDescent="0.2">
      <c r="A18" s="20" t="s">
        <v>64</v>
      </c>
      <c r="B18" s="25">
        <v>22</v>
      </c>
      <c r="C18" s="18"/>
    </row>
    <row r="19" spans="1:3" x14ac:dyDescent="0.2">
      <c r="A19" s="20" t="s">
        <v>65</v>
      </c>
      <c r="B19" s="25">
        <v>24</v>
      </c>
      <c r="C19" s="18"/>
    </row>
    <row r="20" spans="1:3" x14ac:dyDescent="0.2">
      <c r="A20" s="20" t="s">
        <v>66</v>
      </c>
      <c r="B20" s="25">
        <v>20</v>
      </c>
      <c r="C20" s="18"/>
    </row>
    <row r="21" spans="1:3" x14ac:dyDescent="0.2">
      <c r="A21" s="20" t="s">
        <v>67</v>
      </c>
      <c r="B21" s="25">
        <v>22</v>
      </c>
      <c r="C21" s="18"/>
    </row>
    <row r="22" spans="1:3" x14ac:dyDescent="0.2">
      <c r="A22" s="20" t="s">
        <v>68</v>
      </c>
      <c r="B22" s="25">
        <v>24</v>
      </c>
      <c r="C22" s="18"/>
    </row>
    <row r="23" spans="1:3" x14ac:dyDescent="0.2">
      <c r="A23" s="20" t="s">
        <v>69</v>
      </c>
      <c r="B23" s="25">
        <v>21</v>
      </c>
      <c r="C23" s="18"/>
    </row>
    <row r="24" spans="1:3" x14ac:dyDescent="0.2">
      <c r="A24" s="20" t="s">
        <v>70</v>
      </c>
      <c r="B24" s="25">
        <v>16</v>
      </c>
      <c r="C24" s="18"/>
    </row>
    <row r="25" spans="1:3" x14ac:dyDescent="0.2">
      <c r="A25" s="21" t="s">
        <v>71</v>
      </c>
      <c r="B25" s="25">
        <v>17</v>
      </c>
      <c r="C25" s="18"/>
    </row>
    <row r="26" spans="1:3" x14ac:dyDescent="0.2">
      <c r="A26" s="21" t="s">
        <v>72</v>
      </c>
      <c r="B26" s="25">
        <v>18</v>
      </c>
      <c r="C26" s="18"/>
    </row>
    <row r="27" spans="1:3" x14ac:dyDescent="0.2">
      <c r="A27" s="20" t="s">
        <v>73</v>
      </c>
      <c r="B27" s="25">
        <v>20</v>
      </c>
      <c r="C27" s="18"/>
    </row>
    <row r="28" spans="1:3" x14ac:dyDescent="0.2">
      <c r="A28" s="21" t="s">
        <v>74</v>
      </c>
      <c r="B28" s="25">
        <v>19</v>
      </c>
      <c r="C28" s="18"/>
    </row>
    <row r="29" spans="1:3" x14ac:dyDescent="0.2">
      <c r="A29" s="21" t="s">
        <v>75</v>
      </c>
      <c r="B29" s="25">
        <v>19</v>
      </c>
      <c r="C29" s="18"/>
    </row>
    <row r="30" spans="1:3" x14ac:dyDescent="0.2">
      <c r="A30" s="22" t="s">
        <v>75</v>
      </c>
      <c r="B30" s="25">
        <v>20</v>
      </c>
      <c r="C30" s="18"/>
    </row>
    <row r="31" spans="1:3" x14ac:dyDescent="0.2">
      <c r="A31" s="20" t="s">
        <v>76</v>
      </c>
      <c r="B31" s="25">
        <v>23</v>
      </c>
      <c r="C31" s="18"/>
    </row>
    <row r="32" spans="1:3" x14ac:dyDescent="0.2">
      <c r="A32" s="20" t="s">
        <v>77</v>
      </c>
      <c r="B32" s="25">
        <v>22</v>
      </c>
      <c r="C32" s="18"/>
    </row>
    <row r="33" spans="1:3" x14ac:dyDescent="0.2">
      <c r="A33" s="20" t="s">
        <v>78</v>
      </c>
      <c r="B33" s="25">
        <v>22</v>
      </c>
      <c r="C33" s="18"/>
    </row>
    <row r="34" spans="1:3" x14ac:dyDescent="0.2">
      <c r="A34" s="20" t="s">
        <v>79</v>
      </c>
      <c r="B34" s="25">
        <v>25</v>
      </c>
      <c r="C34" s="18"/>
    </row>
    <row r="35" spans="1:3" x14ac:dyDescent="0.2">
      <c r="A35" s="20" t="s">
        <v>80</v>
      </c>
      <c r="B35" s="25">
        <v>18</v>
      </c>
      <c r="C35" s="18"/>
    </row>
    <row r="36" spans="1:3" x14ac:dyDescent="0.2">
      <c r="A36" s="20" t="s">
        <v>81</v>
      </c>
      <c r="B36" s="25">
        <v>21</v>
      </c>
      <c r="C36" s="18"/>
    </row>
    <row r="37" spans="1:3" x14ac:dyDescent="0.2">
      <c r="A37" s="20" t="s">
        <v>82</v>
      </c>
      <c r="B37" s="25">
        <v>24</v>
      </c>
      <c r="C37" s="18"/>
    </row>
    <row r="38" spans="1:3" x14ac:dyDescent="0.2">
      <c r="A38" s="20" t="s">
        <v>83</v>
      </c>
      <c r="B38" s="25">
        <v>22</v>
      </c>
      <c r="C38" s="18"/>
    </row>
    <row r="39" spans="1:3" x14ac:dyDescent="0.2">
      <c r="A39" s="20" t="s">
        <v>84</v>
      </c>
      <c r="B39" s="25">
        <v>25</v>
      </c>
      <c r="C39" s="18"/>
    </row>
    <row r="40" spans="1:3" x14ac:dyDescent="0.2">
      <c r="A40" s="20" t="s">
        <v>85</v>
      </c>
      <c r="B40" s="25">
        <v>19</v>
      </c>
      <c r="C40" s="18"/>
    </row>
    <row r="41" spans="1:3" x14ac:dyDescent="0.2">
      <c r="A41" s="20" t="s">
        <v>86</v>
      </c>
      <c r="B41" s="25">
        <v>22</v>
      </c>
      <c r="C41" s="18"/>
    </row>
    <row r="42" spans="1:3" x14ac:dyDescent="0.2">
      <c r="A42" s="20" t="s">
        <v>87</v>
      </c>
      <c r="B42" s="25">
        <v>22</v>
      </c>
      <c r="C42" s="18"/>
    </row>
    <row r="43" spans="1:3" x14ac:dyDescent="0.2">
      <c r="A43" s="20" t="s">
        <v>88</v>
      </c>
      <c r="B43" s="25">
        <v>24</v>
      </c>
      <c r="C43" s="18"/>
    </row>
    <row r="44" spans="1:3" x14ac:dyDescent="0.2">
      <c r="A44" s="20" t="s">
        <v>89</v>
      </c>
      <c r="B44" s="25">
        <v>21</v>
      </c>
      <c r="C44" s="18"/>
    </row>
    <row r="45" spans="1:3" x14ac:dyDescent="0.2">
      <c r="A45" s="20" t="s">
        <v>90</v>
      </c>
      <c r="B45" s="25">
        <v>24</v>
      </c>
      <c r="C45" s="18"/>
    </row>
    <row r="46" spans="1:3" x14ac:dyDescent="0.2">
      <c r="A46" s="20" t="s">
        <v>91</v>
      </c>
      <c r="B46" s="25">
        <v>19</v>
      </c>
      <c r="C46" s="18"/>
    </row>
    <row r="47" spans="1:3" x14ac:dyDescent="0.2">
      <c r="A47" s="20" t="s">
        <v>92</v>
      </c>
      <c r="B47" s="25">
        <v>22</v>
      </c>
      <c r="C47" s="18"/>
    </row>
    <row r="48" spans="1:3" x14ac:dyDescent="0.2">
      <c r="A48" s="20" t="s">
        <v>93</v>
      </c>
      <c r="B48" s="25">
        <v>20</v>
      </c>
      <c r="C48" s="18"/>
    </row>
    <row r="49" spans="1:3" x14ac:dyDescent="0.2">
      <c r="A49" s="20" t="s">
        <v>94</v>
      </c>
      <c r="B49" s="25">
        <v>22</v>
      </c>
      <c r="C49" s="18"/>
    </row>
    <row r="50" spans="1:3" x14ac:dyDescent="0.2">
      <c r="A50" s="20" t="s">
        <v>95</v>
      </c>
      <c r="B50" s="25">
        <v>21</v>
      </c>
      <c r="C50" s="18"/>
    </row>
    <row r="51" spans="1:3" x14ac:dyDescent="0.2">
      <c r="A51" s="20" t="s">
        <v>96</v>
      </c>
      <c r="B51" s="25">
        <v>21</v>
      </c>
      <c r="C51" s="18"/>
    </row>
    <row r="52" spans="1:3" x14ac:dyDescent="0.2">
      <c r="A52" s="20" t="s">
        <v>97</v>
      </c>
      <c r="B52" s="25">
        <v>23</v>
      </c>
      <c r="C52" s="18"/>
    </row>
    <row r="53" spans="1:3" x14ac:dyDescent="0.2">
      <c r="A53" s="21" t="s">
        <v>98</v>
      </c>
      <c r="B53" s="25">
        <v>20</v>
      </c>
      <c r="C53" s="18"/>
    </row>
    <row r="54" spans="1:3" x14ac:dyDescent="0.2">
      <c r="A54" s="20" t="s">
        <v>99</v>
      </c>
      <c r="B54" s="25">
        <v>20</v>
      </c>
      <c r="C54" s="18"/>
    </row>
    <row r="55" spans="1:3" x14ac:dyDescent="0.2">
      <c r="A55" s="20" t="s">
        <v>100</v>
      </c>
      <c r="B55" s="25">
        <v>22</v>
      </c>
      <c r="C55" s="18"/>
    </row>
    <row r="56" spans="1:3" x14ac:dyDescent="0.2">
      <c r="A56" s="20" t="s">
        <v>101</v>
      </c>
      <c r="B56" s="25">
        <v>23</v>
      </c>
      <c r="C56" s="18"/>
    </row>
    <row r="57" spans="1:3" x14ac:dyDescent="0.2">
      <c r="A57" s="21" t="s">
        <v>102</v>
      </c>
      <c r="B57" s="25">
        <v>25</v>
      </c>
      <c r="C57" s="18"/>
    </row>
    <row r="58" spans="1:3" x14ac:dyDescent="0.2">
      <c r="A58" s="20" t="s">
        <v>103</v>
      </c>
      <c r="B58" s="25">
        <v>25</v>
      </c>
      <c r="C58" s="18"/>
    </row>
    <row r="59" spans="1:3" x14ac:dyDescent="0.2">
      <c r="A59" s="20" t="s">
        <v>104</v>
      </c>
      <c r="B59" s="25">
        <v>19</v>
      </c>
      <c r="C59" s="18"/>
    </row>
    <row r="60" spans="1:3" x14ac:dyDescent="0.2">
      <c r="A60" s="22" t="s">
        <v>105</v>
      </c>
      <c r="B60" s="25">
        <v>24</v>
      </c>
      <c r="C60" s="18"/>
    </row>
    <row r="61" spans="1:3" x14ac:dyDescent="0.2">
      <c r="A61" s="20" t="s">
        <v>106</v>
      </c>
      <c r="B61" s="25">
        <v>25</v>
      </c>
      <c r="C61" s="18"/>
    </row>
    <row r="62" spans="1:3" x14ac:dyDescent="0.2">
      <c r="A62" s="21" t="s">
        <v>107</v>
      </c>
      <c r="B62" s="25">
        <v>21</v>
      </c>
      <c r="C62" s="18"/>
    </row>
    <row r="63" spans="1:3" x14ac:dyDescent="0.2">
      <c r="A63" s="20" t="s">
        <v>108</v>
      </c>
      <c r="B63" s="25">
        <v>21</v>
      </c>
      <c r="C63" s="18"/>
    </row>
    <row r="64" spans="1:3" x14ac:dyDescent="0.2">
      <c r="A64" s="20" t="s">
        <v>109</v>
      </c>
      <c r="B64" s="25">
        <v>23</v>
      </c>
      <c r="C64" s="18"/>
    </row>
    <row r="65" spans="1:3" x14ac:dyDescent="0.2">
      <c r="A65" s="20" t="s">
        <v>110</v>
      </c>
      <c r="B65" s="25">
        <v>25</v>
      </c>
      <c r="C65" s="18"/>
    </row>
    <row r="66" spans="1:3" x14ac:dyDescent="0.2">
      <c r="A66" s="20" t="s">
        <v>111</v>
      </c>
      <c r="B66" s="25">
        <v>21</v>
      </c>
      <c r="C66" s="18"/>
    </row>
    <row r="67" spans="1:3" x14ac:dyDescent="0.2">
      <c r="A67" s="20" t="s">
        <v>112</v>
      </c>
      <c r="B67" s="25">
        <v>19</v>
      </c>
      <c r="C67" s="18"/>
    </row>
    <row r="68" spans="1:3" x14ac:dyDescent="0.2">
      <c r="A68" s="20" t="s">
        <v>113</v>
      </c>
      <c r="B68" s="25">
        <v>24</v>
      </c>
      <c r="C68" s="18"/>
    </row>
    <row r="69" spans="1:3" x14ac:dyDescent="0.2">
      <c r="A69" s="22" t="s">
        <v>114</v>
      </c>
      <c r="B69" s="25">
        <v>20</v>
      </c>
      <c r="C69" s="18"/>
    </row>
    <row r="70" spans="1:3" x14ac:dyDescent="0.2">
      <c r="A70" s="20" t="s">
        <v>115</v>
      </c>
      <c r="B70" s="25">
        <v>24</v>
      </c>
      <c r="C70" s="18"/>
    </row>
    <row r="71" spans="1:3" x14ac:dyDescent="0.2">
      <c r="A71" s="20" t="s">
        <v>116</v>
      </c>
      <c r="B71" s="25">
        <v>20</v>
      </c>
      <c r="C71" s="18"/>
    </row>
    <row r="72" spans="1:3" x14ac:dyDescent="0.2">
      <c r="A72" s="20" t="s">
        <v>117</v>
      </c>
      <c r="B72" s="25">
        <v>23</v>
      </c>
      <c r="C72" s="18"/>
    </row>
    <row r="73" spans="1:3" x14ac:dyDescent="0.2">
      <c r="A73" s="20" t="s">
        <v>118</v>
      </c>
      <c r="B73" s="25">
        <v>18</v>
      </c>
      <c r="C73" s="18"/>
    </row>
    <row r="74" spans="1:3" x14ac:dyDescent="0.2">
      <c r="A74" s="20" t="s">
        <v>119</v>
      </c>
      <c r="B74" s="25">
        <v>20</v>
      </c>
      <c r="C74" s="18"/>
    </row>
    <row r="75" spans="1:3" x14ac:dyDescent="0.2">
      <c r="A75" s="20" t="s">
        <v>120</v>
      </c>
      <c r="B75" s="25">
        <v>19</v>
      </c>
      <c r="C75" s="18"/>
    </row>
    <row r="76" spans="1:3" x14ac:dyDescent="0.2">
      <c r="A76" s="20" t="s">
        <v>121</v>
      </c>
      <c r="B76" s="25">
        <v>23</v>
      </c>
      <c r="C76" s="18"/>
    </row>
    <row r="77" spans="1:3" x14ac:dyDescent="0.2">
      <c r="A77" s="20" t="s">
        <v>122</v>
      </c>
      <c r="B77" s="25">
        <v>18</v>
      </c>
      <c r="C77" s="18"/>
    </row>
    <row r="78" spans="1:3" x14ac:dyDescent="0.2">
      <c r="A78" s="20" t="s">
        <v>123</v>
      </c>
      <c r="B78" s="25">
        <v>19</v>
      </c>
      <c r="C78" s="18"/>
    </row>
    <row r="79" spans="1:3" x14ac:dyDescent="0.2">
      <c r="A79" s="22" t="s">
        <v>124</v>
      </c>
      <c r="B79" s="25">
        <v>21</v>
      </c>
      <c r="C79" s="18"/>
    </row>
    <row r="80" spans="1:3" x14ac:dyDescent="0.2">
      <c r="A80" s="20" t="s">
        <v>125</v>
      </c>
      <c r="B80" s="25">
        <v>23</v>
      </c>
      <c r="C80" s="18"/>
    </row>
    <row r="81" spans="1:3" x14ac:dyDescent="0.2">
      <c r="A81" s="23" t="s">
        <v>126</v>
      </c>
      <c r="B81" s="25">
        <v>24</v>
      </c>
      <c r="C81" s="18"/>
    </row>
    <row r="82" spans="1:3" x14ac:dyDescent="0.2">
      <c r="A82" s="21" t="s">
        <v>127</v>
      </c>
      <c r="B82" s="25">
        <v>19</v>
      </c>
      <c r="C82" s="18"/>
    </row>
    <row r="83" spans="1:3" x14ac:dyDescent="0.2">
      <c r="A83" s="20" t="s">
        <v>128</v>
      </c>
      <c r="B83" s="25">
        <v>21</v>
      </c>
      <c r="C83" s="18"/>
    </row>
    <row r="84" spans="1:3" x14ac:dyDescent="0.2">
      <c r="A84" s="20" t="s">
        <v>129</v>
      </c>
      <c r="B84" s="25">
        <v>23</v>
      </c>
      <c r="C84" s="18"/>
    </row>
    <row r="85" spans="1:3" x14ac:dyDescent="0.2">
      <c r="A85" s="20" t="s">
        <v>130</v>
      </c>
      <c r="B85" s="25">
        <v>21</v>
      </c>
      <c r="C85" s="18"/>
    </row>
    <row r="86" spans="1:3" x14ac:dyDescent="0.2">
      <c r="A86" s="20" t="s">
        <v>131</v>
      </c>
      <c r="B86" s="25">
        <v>23</v>
      </c>
      <c r="C86" s="18"/>
    </row>
    <row r="87" spans="1:3" x14ac:dyDescent="0.2">
      <c r="A87" s="20" t="s">
        <v>132</v>
      </c>
      <c r="B87" s="25">
        <v>24</v>
      </c>
      <c r="C87" s="18"/>
    </row>
    <row r="88" spans="1:3" x14ac:dyDescent="0.2">
      <c r="A88" s="20" t="s">
        <v>133</v>
      </c>
      <c r="B88" s="25">
        <v>23</v>
      </c>
      <c r="C88" s="18"/>
    </row>
    <row r="89" spans="1:3" x14ac:dyDescent="0.2">
      <c r="A89" s="21" t="s">
        <v>134</v>
      </c>
      <c r="B89" s="25">
        <v>21</v>
      </c>
      <c r="C89" s="18"/>
    </row>
    <row r="90" spans="1:3" x14ac:dyDescent="0.2">
      <c r="A90" s="20" t="s">
        <v>135</v>
      </c>
      <c r="B90" s="25">
        <v>21</v>
      </c>
      <c r="C90" s="18"/>
    </row>
    <row r="91" spans="1:3" x14ac:dyDescent="0.2">
      <c r="A91" s="20" t="s">
        <v>136</v>
      </c>
      <c r="B91" s="25">
        <v>25</v>
      </c>
      <c r="C91" s="18"/>
    </row>
    <row r="92" spans="1:3" x14ac:dyDescent="0.2">
      <c r="A92" s="20" t="s">
        <v>137</v>
      </c>
      <c r="B92" s="25">
        <v>21</v>
      </c>
      <c r="C92" s="18"/>
    </row>
    <row r="93" spans="1:3" x14ac:dyDescent="0.2">
      <c r="A93" s="20" t="s">
        <v>138</v>
      </c>
      <c r="B93" s="25">
        <v>21</v>
      </c>
      <c r="C93" s="18"/>
    </row>
    <row r="94" spans="1:3" x14ac:dyDescent="0.2">
      <c r="A94" s="20" t="s">
        <v>139</v>
      </c>
      <c r="B94" s="25">
        <v>23</v>
      </c>
      <c r="C94" s="18"/>
    </row>
    <row r="95" spans="1:3" x14ac:dyDescent="0.2">
      <c r="A95" s="20" t="s">
        <v>140</v>
      </c>
      <c r="B95" s="25">
        <v>23</v>
      </c>
      <c r="C95" s="18"/>
    </row>
    <row r="96" spans="1:3" x14ac:dyDescent="0.2">
      <c r="A96" s="18"/>
      <c r="B96" s="24"/>
      <c r="C96" s="1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11B138A429944D8A6AB24D9A6CBCE2" ma:contentTypeVersion="3" ma:contentTypeDescription="Create a new document." ma:contentTypeScope="" ma:versionID="980b6204d8bd4fbe6f570644b7e91370">
  <xsd:schema xmlns:xsd="http://www.w3.org/2001/XMLSchema" xmlns:xs="http://www.w3.org/2001/XMLSchema" xmlns:p="http://schemas.microsoft.com/office/2006/metadata/properties" xmlns:ns3="43d978f2-7527-499b-a4fa-8395b4c7602e" targetNamespace="http://schemas.microsoft.com/office/2006/metadata/properties" ma:root="true" ma:fieldsID="670afefeeabc786eb0031bef132043c2" ns3:_="">
    <xsd:import namespace="43d978f2-7527-499b-a4fa-8395b4c7602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d978f2-7527-499b-a4fa-8395b4c760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2FB56FC-6A39-43F9-9442-309168D7A8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d978f2-7527-499b-a4fa-8395b4c760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174FEC-CA0F-4336-9132-B547C0D8B80B}">
  <ds:schemaRefs>
    <ds:schemaRef ds:uri="http://schemas.microsoft.com/office/2006/documentManagement/types"/>
    <ds:schemaRef ds:uri="43d978f2-7527-499b-a4fa-8395b4c7602e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0EA5E1F-FAD5-4A6C-9F91-06A0D9F43A2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2024 ANR CT Structures</vt:lpstr>
      <vt:lpstr>Titles and Grades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kfarrell</dc:creator>
  <cp:lastModifiedBy>Alegre, Rodrigo M</cp:lastModifiedBy>
  <dcterms:created xsi:type="dcterms:W3CDTF">2023-10-20T20:45:34Z</dcterms:created>
  <dcterms:modified xsi:type="dcterms:W3CDTF">2024-01-05T23:25:25Z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0x0101007911B138A429944D8A6AB24D9A6CBCE2</vt:lpwstr>
  </property>
</Properties>
</file>